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tabRatio="553" activeTab="0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</sheets>
  <definedNames>
    <definedName name="_xlnm.Print_Area" localSheetId="1">'foroush'!$A$2:$J$11</definedName>
    <definedName name="_xlnm.Print_Area" localSheetId="0">'moshtarakin'!$A$1:$J$9</definedName>
  </definedNames>
  <calcPr fullCalcOnLoad="1"/>
</workbook>
</file>

<file path=xl/sharedStrings.xml><?xml version="1.0" encoding="utf-8"?>
<sst xmlns="http://schemas.openxmlformats.org/spreadsheetml/2006/main" count="117" uniqueCount="57">
  <si>
    <t>کشاورزی</t>
  </si>
  <si>
    <t>صنعتی</t>
  </si>
  <si>
    <t>روشنايی معابر</t>
  </si>
  <si>
    <t>جمع</t>
  </si>
  <si>
    <t>ماه</t>
  </si>
  <si>
    <t>ارديبهشت</t>
  </si>
  <si>
    <t>مرداد</t>
  </si>
  <si>
    <t>شهريور</t>
  </si>
  <si>
    <t>آبان</t>
  </si>
  <si>
    <t>آذر</t>
  </si>
  <si>
    <t>بهمن</t>
  </si>
  <si>
    <t>اسفند</t>
  </si>
  <si>
    <t>هوايی</t>
  </si>
  <si>
    <t>زمينی</t>
  </si>
  <si>
    <t>فروردين</t>
  </si>
  <si>
    <t>خرداد</t>
  </si>
  <si>
    <t>تير</t>
  </si>
  <si>
    <t>مهر</t>
  </si>
  <si>
    <t>دی</t>
  </si>
  <si>
    <t xml:space="preserve">تعداد خانوار </t>
  </si>
  <si>
    <t xml:space="preserve">تعداد </t>
  </si>
  <si>
    <t>خانگی</t>
  </si>
  <si>
    <t>ترانسفورماتور</t>
  </si>
  <si>
    <t xml:space="preserve">عمومی </t>
  </si>
  <si>
    <t>ساير مصارف(تجاری)</t>
  </si>
  <si>
    <t xml:space="preserve">نوع مصرف </t>
  </si>
  <si>
    <t>دوره ای 1</t>
  </si>
  <si>
    <t>دوره ای 2</t>
  </si>
  <si>
    <t>دوره ای 3</t>
  </si>
  <si>
    <t>دوره ای 4</t>
  </si>
  <si>
    <t>دوره ای 5</t>
  </si>
  <si>
    <t>دوره ای 6</t>
  </si>
  <si>
    <t xml:space="preserve">حداکثر بار همزمان با شبکه سراسری </t>
  </si>
  <si>
    <t xml:space="preserve">حداکثر بار غيرهمزمان منطقه </t>
  </si>
  <si>
    <t xml:space="preserve">جدول 3-حداکثربار شرکت توزيع نيروی برق استان کرمانشاه در سال 1387 </t>
  </si>
  <si>
    <t>(مگاوات)</t>
  </si>
  <si>
    <t>جدول 1-تعداد مشترکين شرکت توزيع برق  استان کرمانشاه به تفکيک تعرفه از ابتدای سال 1387</t>
  </si>
  <si>
    <t>(مشترک )</t>
  </si>
  <si>
    <t>جدول 4- موجودی خطوط وترانسفورماتورهای شبکه توزيع نيروی برق استان کرمانشاه  در سال 1387</t>
  </si>
  <si>
    <t>تا پايان ماه</t>
  </si>
  <si>
    <t>طول خطوط فشار متوسط(km)</t>
  </si>
  <si>
    <t>طول خطوط فشارضعيف (km)</t>
  </si>
  <si>
    <t>کل ظرفيت (MVA)</t>
  </si>
  <si>
    <t>جدول 5-تعداد روستا وخانوار برقدارشده شرکت  توزيع برق کرمانشاه درسال 1387</t>
  </si>
  <si>
    <t>تعداد روستا</t>
  </si>
  <si>
    <t>طول شبکه فشار متوسط(کيلومتر)</t>
  </si>
  <si>
    <t>شبکه فشار ضعيف(کيلومتر)</t>
  </si>
  <si>
    <t>ظرفيت (کيلوولت آمپر)</t>
  </si>
  <si>
    <t>تعداد (حلقه )</t>
  </si>
  <si>
    <t>متوسط ديماند (کيلووات)</t>
  </si>
  <si>
    <t>مصرف انرژی برق (مگاوات ساعت)</t>
  </si>
  <si>
    <t>جدول 6-موجودی چاه های کشاورزی برقدارشده شرکت  توزيع نيروی برق کرمانشاه در سال 1387</t>
  </si>
  <si>
    <t xml:space="preserve">جمع </t>
  </si>
  <si>
    <t>تعداد چراغهای روشنايي معابر</t>
  </si>
  <si>
    <t xml:space="preserve">حداکثر بار در سال </t>
  </si>
  <si>
    <t xml:space="preserve">جدول 2-فروش (مصرف )  شرکت توزيع نيروی برق  استان کرمانشاه   سال 1387         </t>
  </si>
  <si>
    <t>مگاواتساعت</t>
  </si>
</sst>
</file>

<file path=xl/styles.xml><?xml version="1.0" encoding="utf-8"?>
<styleSheet xmlns="http://schemas.openxmlformats.org/spreadsheetml/2006/main">
  <numFmts count="59">
    <numFmt numFmtId="5" formatCode="&quot;د.إ.&quot;\ #,##0_-;&quot;د.إ.&quot;\ #,##0\-"/>
    <numFmt numFmtId="6" formatCode="&quot;د.إ.&quot;\ #,##0_-;[Red]&quot;د.إ.&quot;\ #,##0\-"/>
    <numFmt numFmtId="7" formatCode="&quot;د.إ.&quot;\ #,##0.00_-;&quot;د.إ.&quot;\ #,##0.00\-"/>
    <numFmt numFmtId="8" formatCode="&quot;د.إ.&quot;\ #,##0.00_-;[Red]&quot;د.إ.&quot;\ #,##0.00\-"/>
    <numFmt numFmtId="42" formatCode="_-&quot;د.إ.&quot;\ * #,##0_-;_-&quot;د.إ.&quot;\ * #,##0\-;_-&quot;د.إ.&quot;\ * &quot;-&quot;_-;_-@_-"/>
    <numFmt numFmtId="41" formatCode="_-* #,##0_-;_-* #,##0\-;_-* &quot;-&quot;_-;_-@_-"/>
    <numFmt numFmtId="44" formatCode="_-&quot;د.إ.&quot;\ * #,##0.00_-;_-&quot;د.إ.&quot;\ * #,##0.00\-;_-&quot;د.إ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[$-429]hh:mm:ss\ AM/PM"/>
    <numFmt numFmtId="171" formatCode="&quot;ر.س.&quot;\ #,##0_-;&quot;ر.س.&quot;\ #,##0\-"/>
    <numFmt numFmtId="172" formatCode="&quot;ر.س.&quot;\ #,##0_-;[Red]&quot;ر.س.&quot;\ #,##0\-"/>
    <numFmt numFmtId="173" formatCode="&quot;ر.س.&quot;\ #,##0.00_-;&quot;ر.س.&quot;\ #,##0.00\-"/>
    <numFmt numFmtId="174" formatCode="&quot;ر.س.&quot;\ #,##0.00_-;[Red]&quot;ر.س.&quot;\ #,##0.00\-"/>
    <numFmt numFmtId="175" formatCode="_-&quot;ر.س.&quot;\ * #,##0_-;_-&quot;ر.س.&quot;\ * #,##0\-;_-&quot;ر.س.&quot;\ * &quot;-&quot;_-;_-@_-"/>
    <numFmt numFmtId="176" formatCode="_-&quot;ر.س.&quot;\ * #,##0.00_-;_-&quot;ر.س.&quot;\ * #,##0.00\-;_-&quot;ر.س.&quot;\ 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\ &quot;ريال&quot;;\-#,##0\ &quot;ريال&quot;"/>
    <numFmt numFmtId="186" formatCode="#,##0\ &quot;ريال&quot;;[Red]\-#,##0\ &quot;ريال&quot;"/>
    <numFmt numFmtId="187" formatCode="#,##0.00\ &quot;ريال&quot;;\-#,##0.00\ &quot;ريال&quot;"/>
    <numFmt numFmtId="188" formatCode="#,##0.00\ &quot;ريال&quot;;[Red]\-#,##0.00\ &quot;ريال&quot;"/>
    <numFmt numFmtId="189" formatCode="_-* #,##0\ &quot;ريال&quot;_-;\-* #,##0\ &quot;ريال&quot;_-;_-* &quot;-&quot;\ &quot;ريال&quot;_-;_-@_-"/>
    <numFmt numFmtId="190" formatCode="_-* #,##0\ _ر_ي_ا_ل_-;\-* #,##0\ _ر_ي_ا_ل_-;_-* &quot;-&quot;\ _ر_ي_ا_ل_-;_-@_-"/>
    <numFmt numFmtId="191" formatCode="_-* #,##0.00\ &quot;ريال&quot;_-;\-* #,##0.00\ &quot;ريال&quot;_-;_-* &quot;-&quot;??\ &quot;ريال&quot;_-;_-@_-"/>
    <numFmt numFmtId="192" formatCode="_-* #,##0.00\ _ر_ي_ا_ل_-;\-* #,##0.00\ _ر_ي_ا_ل_-;_-* &quot;-&quot;??\ _ر_ي_ا_ل_-;_-@_-"/>
    <numFmt numFmtId="193" formatCode="&quot;ريال&quot;\ #,##0;\-&quot;ريال&quot;\ #,##0"/>
    <numFmt numFmtId="194" formatCode="&quot;ريال&quot;\ #,##0;[Red]\-&quot;ريال&quot;\ #,##0"/>
    <numFmt numFmtId="195" formatCode="&quot;ريال&quot;\ #,##0.00;\-&quot;ريال&quot;\ #,##0.00"/>
    <numFmt numFmtId="196" formatCode="&quot;ريال&quot;\ #,##0.00;[Red]\-&quot;ريال&quot;\ #,##0.00"/>
    <numFmt numFmtId="197" formatCode="_-&quot;ريال&quot;\ * #,##0_-;\-&quot;ريال&quot;\ * #,##0_-;_-&quot;ريال&quot;\ * &quot;-&quot;_-;_-@_-"/>
    <numFmt numFmtId="198" formatCode="_-* #,##0_-;\-* #,##0_-;_-* &quot;-&quot;_-;_-@_-"/>
    <numFmt numFmtId="199" formatCode="_-&quot;ريال&quot;\ * #,##0.00_-;\-&quot;ريال&quot;\ * #,##0.00_-;_-&quot;ريال&quot;\ * &quot;-&quot;??_-;_-@_-"/>
    <numFmt numFmtId="200" formatCode="_-* #,##0.00_-;\-* #,##0.00_-;_-* &quot;-&quot;??_-;_-@_-"/>
    <numFmt numFmtId="201" formatCode="#,##0\ &quot;ر.س.&quot;;\-#,##0\ &quot;ر.س.&quot;"/>
    <numFmt numFmtId="202" formatCode="#,##0\ &quot;ر.س.&quot;;[Red]\-#,##0\ &quot;ر.س.&quot;"/>
    <numFmt numFmtId="203" formatCode="#,##0.00\ &quot;ر.س.&quot;;\-#,##0.00\ &quot;ر.س.&quot;"/>
    <numFmt numFmtId="204" formatCode="#,##0.00\ &quot;ر.س.&quot;;[Red]\-#,##0.00\ &quot;ر.س.&quot;"/>
    <numFmt numFmtId="205" formatCode="_-* #,##0\ &quot;ر.س.&quot;_-;\-* #,##0\ &quot;ر.س.&quot;_-;_-* &quot;-&quot;\ &quot;ر.س.&quot;_-;_-@_-"/>
    <numFmt numFmtId="206" formatCode="_-* #,##0\ _ر_._س_._‏_-;\-* #,##0\ _ر_._س_._‏_-;_-* &quot;-&quot;\ _ر_._س_._‏_-;_-@_-"/>
    <numFmt numFmtId="207" formatCode="_-* #,##0.00\ &quot;ر.س.&quot;_-;\-* #,##0.00\ &quot;ر.س.&quot;_-;_-* &quot;-&quot;??\ &quot;ر.س.&quot;_-;_-@_-"/>
    <numFmt numFmtId="208" formatCode="_-* #,##0.00\ _ر_._س_._‏_-;\-* #,##0.00\ _ر_._س_._‏_-;_-* &quot;-&quot;??\ _ر_._س_._‏_-;_-@_-"/>
    <numFmt numFmtId="209" formatCode="0.000"/>
    <numFmt numFmtId="210" formatCode="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14">
    <font>
      <sz val="10"/>
      <name val="Arial"/>
      <family val="0"/>
    </font>
    <font>
      <b/>
      <sz val="11"/>
      <name val="Bad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11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B Nazanin"/>
      <family val="0"/>
    </font>
    <font>
      <sz val="11"/>
      <name val="Zar"/>
      <family val="0"/>
    </font>
    <font>
      <sz val="12"/>
      <name val="Zar"/>
      <family val="0"/>
    </font>
    <font>
      <b/>
      <sz val="14"/>
      <name val="B Nazanin"/>
      <family val="0"/>
    </font>
    <font>
      <b/>
      <sz val="12"/>
      <name val="B Nazanin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readingOrder="2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10" fontId="4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210" fontId="4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/>
    </xf>
    <xf numFmtId="0" fontId="3" fillId="0" borderId="32" xfId="0" applyFont="1" applyBorder="1" applyAlignment="1">
      <alignment/>
    </xf>
    <xf numFmtId="0" fontId="1" fillId="2" borderId="8" xfId="0" applyFont="1" applyFill="1" applyBorder="1" applyAlignment="1">
      <alignment horizontal="center" readingOrder="2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2" borderId="13" xfId="0" applyFont="1" applyFill="1" applyBorder="1" applyAlignment="1">
      <alignment horizontal="center" vertical="justify" wrapText="1"/>
    </xf>
    <xf numFmtId="0" fontId="11" fillId="2" borderId="22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justify"/>
    </xf>
    <xf numFmtId="0" fontId="11" fillId="2" borderId="28" xfId="0" applyFont="1" applyFill="1" applyBorder="1" applyAlignment="1">
      <alignment horizontal="center" vertical="justify"/>
    </xf>
    <xf numFmtId="0" fontId="11" fillId="2" borderId="13" xfId="0" applyFont="1" applyFill="1" applyBorder="1" applyAlignment="1">
      <alignment horizontal="center" vertical="justify"/>
    </xf>
    <xf numFmtId="0" fontId="11" fillId="2" borderId="22" xfId="0" applyFont="1" applyFill="1" applyBorder="1" applyAlignment="1">
      <alignment horizontal="center" vertical="justify"/>
    </xf>
    <xf numFmtId="0" fontId="2" fillId="0" borderId="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rightToLeft="1" tabSelected="1" workbookViewId="0" topLeftCell="A1">
      <selection activeCell="C7" sqref="C7"/>
    </sheetView>
  </sheetViews>
  <sheetFormatPr defaultColWidth="9.140625" defaultRowHeight="12.75"/>
  <cols>
    <col min="1" max="1" width="10.421875" style="0" customWidth="1"/>
    <col min="2" max="3" width="11.57421875" style="0" customWidth="1"/>
    <col min="4" max="4" width="10.140625" style="0" customWidth="1"/>
    <col min="5" max="5" width="9.28125" style="0" customWidth="1"/>
    <col min="6" max="6" width="14.28125" style="0" customWidth="1"/>
    <col min="7" max="7" width="10.7109375" style="0" customWidth="1"/>
    <col min="8" max="8" width="11.140625" style="0" customWidth="1"/>
  </cols>
  <sheetData>
    <row r="1" spans="1:8" ht="21">
      <c r="A1" s="82" t="s">
        <v>36</v>
      </c>
      <c r="B1" s="82"/>
      <c r="C1" s="82"/>
      <c r="D1" s="82"/>
      <c r="E1" s="82"/>
      <c r="F1" s="82"/>
      <c r="G1" s="82"/>
      <c r="H1" s="82"/>
    </row>
    <row r="2" spans="1:8" ht="21.75">
      <c r="A2" s="35"/>
      <c r="B2" s="35"/>
      <c r="C2" s="35"/>
      <c r="D2" s="35"/>
      <c r="E2" s="35"/>
      <c r="F2" s="35"/>
      <c r="G2" s="35"/>
      <c r="H2" s="43" t="s">
        <v>37</v>
      </c>
    </row>
    <row r="3" spans="1:8" ht="27.75" customHeight="1">
      <c r="A3" s="28" t="s">
        <v>25</v>
      </c>
      <c r="B3" s="29" t="s">
        <v>21</v>
      </c>
      <c r="C3" s="29" t="s">
        <v>23</v>
      </c>
      <c r="D3" s="29" t="s">
        <v>0</v>
      </c>
      <c r="E3" s="29" t="s">
        <v>1</v>
      </c>
      <c r="F3" s="29" t="s">
        <v>24</v>
      </c>
      <c r="G3" s="29" t="s">
        <v>2</v>
      </c>
      <c r="H3" s="27" t="s">
        <v>3</v>
      </c>
    </row>
    <row r="4" spans="1:8" ht="27.75" customHeight="1">
      <c r="A4" s="14" t="s">
        <v>26</v>
      </c>
      <c r="B4" s="8">
        <v>407859</v>
      </c>
      <c r="C4" s="8">
        <v>11188</v>
      </c>
      <c r="D4" s="8">
        <v>3902</v>
      </c>
      <c r="E4" s="8">
        <v>2443</v>
      </c>
      <c r="F4" s="8">
        <v>52533</v>
      </c>
      <c r="G4" s="8">
        <v>1713</v>
      </c>
      <c r="H4" s="34">
        <f aca="true" t="shared" si="0" ref="H4:H9">SUM(B4:G4)</f>
        <v>479638</v>
      </c>
    </row>
    <row r="5" spans="1:8" ht="27.75" customHeight="1">
      <c r="A5" s="14" t="s">
        <v>27</v>
      </c>
      <c r="B5" s="8">
        <v>410479</v>
      </c>
      <c r="C5" s="8">
        <v>11279</v>
      </c>
      <c r="D5" s="8">
        <v>3961</v>
      </c>
      <c r="E5" s="8">
        <v>2499</v>
      </c>
      <c r="F5" s="8">
        <v>52884</v>
      </c>
      <c r="G5" s="8">
        <v>1732</v>
      </c>
      <c r="H5" s="34">
        <f t="shared" si="0"/>
        <v>482834</v>
      </c>
    </row>
    <row r="6" spans="1:8" ht="27.75" customHeight="1">
      <c r="A6" s="14" t="s">
        <v>28</v>
      </c>
      <c r="B6" s="8">
        <v>413936</v>
      </c>
      <c r="C6" s="8">
        <v>11343</v>
      </c>
      <c r="D6" s="8">
        <v>3992</v>
      </c>
      <c r="E6" s="8">
        <v>2540</v>
      </c>
      <c r="F6" s="8">
        <v>53431</v>
      </c>
      <c r="G6" s="8">
        <v>1742</v>
      </c>
      <c r="H6" s="34">
        <f t="shared" si="0"/>
        <v>486984</v>
      </c>
    </row>
    <row r="7" spans="1:8" ht="27.75" customHeight="1">
      <c r="A7" s="14" t="s">
        <v>29</v>
      </c>
      <c r="B7" s="8">
        <v>415990</v>
      </c>
      <c r="C7" s="8">
        <v>11439</v>
      </c>
      <c r="D7" s="8">
        <v>4014</v>
      </c>
      <c r="E7" s="8">
        <v>2583</v>
      </c>
      <c r="F7" s="8">
        <v>53932</v>
      </c>
      <c r="G7" s="8">
        <v>1788</v>
      </c>
      <c r="H7" s="34">
        <f t="shared" si="0"/>
        <v>489746</v>
      </c>
    </row>
    <row r="8" spans="1:8" ht="27.75" customHeight="1">
      <c r="A8" s="14" t="s">
        <v>30</v>
      </c>
      <c r="B8" s="8">
        <v>420388</v>
      </c>
      <c r="C8" s="8">
        <v>12943</v>
      </c>
      <c r="D8" s="8">
        <v>4037</v>
      </c>
      <c r="E8" s="8">
        <v>2563</v>
      </c>
      <c r="F8" s="8">
        <v>53283</v>
      </c>
      <c r="G8" s="8">
        <v>1790</v>
      </c>
      <c r="H8" s="34">
        <f t="shared" si="0"/>
        <v>495004</v>
      </c>
    </row>
    <row r="9" spans="1:8" ht="27.75" customHeight="1">
      <c r="A9" s="93" t="s">
        <v>31</v>
      </c>
      <c r="B9" s="94">
        <v>424201</v>
      </c>
      <c r="C9" s="94">
        <v>12512</v>
      </c>
      <c r="D9" s="94">
        <v>4075</v>
      </c>
      <c r="E9" s="94">
        <v>2646</v>
      </c>
      <c r="F9" s="94">
        <v>54233</v>
      </c>
      <c r="G9" s="94">
        <v>1815</v>
      </c>
      <c r="H9" s="95">
        <f t="shared" si="0"/>
        <v>499482</v>
      </c>
    </row>
  </sheetData>
  <mergeCells count="1">
    <mergeCell ref="A1:H1"/>
  </mergeCells>
  <printOptions/>
  <pageMargins left="0.35433070866141736" right="0.35433070866141736" top="6.10236220472441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rightToLeft="1" workbookViewId="0" topLeftCell="A1">
      <selection activeCell="B4" sqref="B4"/>
    </sheetView>
  </sheetViews>
  <sheetFormatPr defaultColWidth="9.140625" defaultRowHeight="12.75"/>
  <cols>
    <col min="1" max="1" width="10.421875" style="0" customWidth="1"/>
    <col min="2" max="3" width="11.57421875" style="0" customWidth="1"/>
    <col min="4" max="4" width="10.140625" style="0" customWidth="1"/>
    <col min="5" max="5" width="9.28125" style="0" customWidth="1"/>
    <col min="6" max="6" width="14.28125" style="0" customWidth="1"/>
    <col min="7" max="7" width="10.7109375" style="0" customWidth="1"/>
    <col min="8" max="8" width="11.140625" style="0" customWidth="1"/>
  </cols>
  <sheetData>
    <row r="1" spans="1:8" ht="21">
      <c r="A1" s="82" t="s">
        <v>55</v>
      </c>
      <c r="B1" s="82"/>
      <c r="C1" s="82"/>
      <c r="D1" s="82"/>
      <c r="E1" s="82"/>
      <c r="F1" s="82"/>
      <c r="G1" s="82"/>
      <c r="H1" s="82"/>
    </row>
    <row r="2" spans="1:8" ht="21">
      <c r="A2" s="80"/>
      <c r="B2" s="80"/>
      <c r="C2" s="80"/>
      <c r="D2" s="80"/>
      <c r="E2" s="80"/>
      <c r="F2" s="80"/>
      <c r="G2" s="80" t="s">
        <v>56</v>
      </c>
      <c r="H2" s="80"/>
    </row>
    <row r="3" spans="1:8" ht="27" customHeight="1">
      <c r="A3" s="28" t="s">
        <v>25</v>
      </c>
      <c r="B3" s="29" t="s">
        <v>21</v>
      </c>
      <c r="C3" s="29" t="s">
        <v>23</v>
      </c>
      <c r="D3" s="29" t="s">
        <v>0</v>
      </c>
      <c r="E3" s="29" t="s">
        <v>1</v>
      </c>
      <c r="F3" s="29" t="s">
        <v>24</v>
      </c>
      <c r="G3" s="29" t="s">
        <v>2</v>
      </c>
      <c r="H3" s="27" t="s">
        <v>3</v>
      </c>
    </row>
    <row r="4" spans="1:8" ht="27" customHeight="1">
      <c r="A4" s="14" t="s">
        <v>26</v>
      </c>
      <c r="B4" s="8">
        <v>161151</v>
      </c>
      <c r="C4" s="8">
        <v>68110</v>
      </c>
      <c r="D4" s="8">
        <v>40695</v>
      </c>
      <c r="E4" s="8">
        <v>51129</v>
      </c>
      <c r="F4" s="8">
        <v>18948</v>
      </c>
      <c r="G4" s="8">
        <v>17776</v>
      </c>
      <c r="H4" s="34">
        <f aca="true" t="shared" si="0" ref="H4:H9">SUM(B4:G4)</f>
        <v>357809</v>
      </c>
    </row>
    <row r="5" spans="1:8" ht="27" customHeight="1">
      <c r="A5" s="14" t="s">
        <v>27</v>
      </c>
      <c r="B5" s="8">
        <v>145816</v>
      </c>
      <c r="C5" s="8">
        <v>61938</v>
      </c>
      <c r="D5" s="8">
        <v>105256</v>
      </c>
      <c r="E5" s="8">
        <v>53762</v>
      </c>
      <c r="F5" s="8">
        <v>19737</v>
      </c>
      <c r="G5" s="8">
        <v>17894</v>
      </c>
      <c r="H5" s="34">
        <f t="shared" si="0"/>
        <v>404403</v>
      </c>
    </row>
    <row r="6" spans="1:8" ht="27" customHeight="1">
      <c r="A6" s="14" t="s">
        <v>28</v>
      </c>
      <c r="B6" s="8">
        <v>189457</v>
      </c>
      <c r="C6" s="8">
        <v>80742</v>
      </c>
      <c r="D6" s="8">
        <v>88555</v>
      </c>
      <c r="E6" s="8">
        <v>52431</v>
      </c>
      <c r="F6" s="8">
        <v>24383</v>
      </c>
      <c r="G6" s="8">
        <v>10621</v>
      </c>
      <c r="H6" s="34">
        <f t="shared" si="0"/>
        <v>446189</v>
      </c>
    </row>
    <row r="7" spans="1:8" ht="27" customHeight="1">
      <c r="A7" s="14" t="s">
        <v>29</v>
      </c>
      <c r="B7" s="8">
        <v>179740</v>
      </c>
      <c r="C7" s="8">
        <v>71359</v>
      </c>
      <c r="D7" s="8">
        <v>34178</v>
      </c>
      <c r="E7" s="8">
        <v>57220</v>
      </c>
      <c r="F7" s="8">
        <v>23132</v>
      </c>
      <c r="G7" s="8">
        <v>19598</v>
      </c>
      <c r="H7" s="34">
        <f t="shared" si="0"/>
        <v>385227</v>
      </c>
    </row>
    <row r="8" spans="1:10" ht="27" customHeight="1">
      <c r="A8" s="14" t="s">
        <v>30</v>
      </c>
      <c r="B8" s="8">
        <v>149022</v>
      </c>
      <c r="C8" s="8">
        <v>69105</v>
      </c>
      <c r="D8" s="8">
        <v>4397</v>
      </c>
      <c r="E8" s="8">
        <v>50698</v>
      </c>
      <c r="F8" s="8">
        <v>19703</v>
      </c>
      <c r="G8" s="8">
        <v>25321</v>
      </c>
      <c r="H8" s="34">
        <f t="shared" si="0"/>
        <v>318246</v>
      </c>
      <c r="J8" s="33"/>
    </row>
    <row r="9" spans="1:8" ht="27" customHeight="1">
      <c r="A9" s="14" t="s">
        <v>31</v>
      </c>
      <c r="B9" s="8">
        <v>146970</v>
      </c>
      <c r="C9" s="8">
        <v>60415</v>
      </c>
      <c r="D9" s="8">
        <v>6113</v>
      </c>
      <c r="E9" s="8">
        <v>44795</v>
      </c>
      <c r="F9" s="8">
        <v>12061</v>
      </c>
      <c r="G9" s="8">
        <v>-9483</v>
      </c>
      <c r="H9" s="34">
        <f t="shared" si="0"/>
        <v>260871</v>
      </c>
    </row>
    <row r="10" spans="1:8" ht="27" customHeight="1">
      <c r="A10" s="25" t="s">
        <v>3</v>
      </c>
      <c r="B10" s="26">
        <f>SUM(B4:B9)</f>
        <v>972156</v>
      </c>
      <c r="C10" s="26">
        <f aca="true" t="shared" si="1" ref="C10:H10">SUM(C4:C9)</f>
        <v>411669</v>
      </c>
      <c r="D10" s="26">
        <f t="shared" si="1"/>
        <v>279194</v>
      </c>
      <c r="E10" s="26">
        <f t="shared" si="1"/>
        <v>310035</v>
      </c>
      <c r="F10" s="26">
        <f t="shared" si="1"/>
        <v>117964</v>
      </c>
      <c r="G10" s="26">
        <f t="shared" si="1"/>
        <v>81727</v>
      </c>
      <c r="H10" s="81">
        <f t="shared" si="1"/>
        <v>2172745</v>
      </c>
    </row>
    <row r="11" ht="18" customHeight="1"/>
  </sheetData>
  <mergeCells count="1">
    <mergeCell ref="A1:H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rightToLeft="1" workbookViewId="0" topLeftCell="A1">
      <selection activeCell="B4" sqref="B4"/>
    </sheetView>
  </sheetViews>
  <sheetFormatPr defaultColWidth="9.140625" defaultRowHeight="12.75"/>
  <cols>
    <col min="1" max="1" width="15.7109375" style="1" customWidth="1"/>
    <col min="2" max="3" width="24.421875" style="1" customWidth="1"/>
  </cols>
  <sheetData>
    <row r="1" spans="1:3" ht="29.25" customHeight="1">
      <c r="A1" s="83" t="s">
        <v>34</v>
      </c>
      <c r="B1" s="83"/>
      <c r="C1" s="83"/>
    </row>
    <row r="2" spans="1:3" ht="17.25" customHeight="1">
      <c r="A2" s="36"/>
      <c r="B2" s="36"/>
      <c r="C2" s="42" t="s">
        <v>35</v>
      </c>
    </row>
    <row r="3" spans="1:3" ht="26.25" customHeight="1">
      <c r="A3" s="19" t="s">
        <v>4</v>
      </c>
      <c r="B3" s="37" t="s">
        <v>32</v>
      </c>
      <c r="C3" s="37" t="s">
        <v>33</v>
      </c>
    </row>
    <row r="4" spans="1:3" ht="19.5" customHeight="1">
      <c r="A4" s="16" t="s">
        <v>14</v>
      </c>
      <c r="B4" s="8">
        <v>421.4</v>
      </c>
      <c r="C4" s="9">
        <v>452</v>
      </c>
    </row>
    <row r="5" spans="1:3" ht="19.5" customHeight="1">
      <c r="A5" s="17" t="s">
        <v>5</v>
      </c>
      <c r="B5" s="8">
        <v>514</v>
      </c>
      <c r="C5" s="9">
        <v>570.9</v>
      </c>
    </row>
    <row r="6" spans="1:3" ht="19.5" customHeight="1">
      <c r="A6" s="17" t="s">
        <v>15</v>
      </c>
      <c r="B6" s="8">
        <v>535.1</v>
      </c>
      <c r="C6" s="9">
        <v>583.1</v>
      </c>
    </row>
    <row r="7" spans="1:3" ht="19.5" customHeight="1">
      <c r="A7" s="17" t="s">
        <v>16</v>
      </c>
      <c r="B7" s="8">
        <v>518</v>
      </c>
      <c r="C7" s="9">
        <v>555</v>
      </c>
    </row>
    <row r="8" spans="1:3" ht="19.5" customHeight="1">
      <c r="A8" s="17" t="s">
        <v>6</v>
      </c>
      <c r="B8" s="8">
        <v>548.8</v>
      </c>
      <c r="C8" s="9">
        <v>564.1</v>
      </c>
    </row>
    <row r="9" spans="1:3" ht="19.5" customHeight="1">
      <c r="A9" s="17" t="s">
        <v>7</v>
      </c>
      <c r="B9" s="8">
        <v>491.4</v>
      </c>
      <c r="C9" s="9">
        <v>530.2</v>
      </c>
    </row>
    <row r="10" spans="1:3" ht="19.5" customHeight="1">
      <c r="A10" s="17" t="s">
        <v>17</v>
      </c>
      <c r="B10" s="8">
        <v>475.4</v>
      </c>
      <c r="C10" s="9">
        <v>490.1</v>
      </c>
    </row>
    <row r="11" spans="1:3" ht="19.5" customHeight="1">
      <c r="A11" s="17" t="s">
        <v>8</v>
      </c>
      <c r="B11" s="38">
        <v>441.1</v>
      </c>
      <c r="C11" s="39">
        <v>451</v>
      </c>
    </row>
    <row r="12" spans="1:3" ht="19.5" customHeight="1">
      <c r="A12" s="17" t="s">
        <v>9</v>
      </c>
      <c r="B12" s="8">
        <v>423.2</v>
      </c>
      <c r="C12" s="9">
        <v>441</v>
      </c>
    </row>
    <row r="13" spans="1:3" ht="19.5" customHeight="1">
      <c r="A13" s="17" t="s">
        <v>18</v>
      </c>
      <c r="B13" s="8">
        <v>424.8</v>
      </c>
      <c r="C13" s="9">
        <v>445.1</v>
      </c>
    </row>
    <row r="14" spans="1:3" ht="19.5" customHeight="1">
      <c r="A14" s="17" t="s">
        <v>10</v>
      </c>
      <c r="B14" s="8">
        <v>413.2</v>
      </c>
      <c r="C14" s="9">
        <v>427.8</v>
      </c>
    </row>
    <row r="15" spans="1:3" ht="19.5" customHeight="1">
      <c r="A15" s="18" t="s">
        <v>11</v>
      </c>
      <c r="B15" s="40">
        <v>410</v>
      </c>
      <c r="C15" s="41">
        <v>443.2</v>
      </c>
    </row>
    <row r="16" spans="1:3" ht="19.5" customHeight="1">
      <c r="A16" s="64" t="s">
        <v>54</v>
      </c>
      <c r="B16" s="65">
        <f>MAX(B4:B15)</f>
        <v>548.8</v>
      </c>
      <c r="C16" s="66">
        <f>MAX(C4:C15)</f>
        <v>583.1</v>
      </c>
    </row>
    <row r="17" spans="1:3" ht="15">
      <c r="A17" s="2"/>
      <c r="B17" s="2"/>
      <c r="C17" s="2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rightToLeft="1" workbookViewId="0" topLeftCell="A1">
      <selection activeCell="B1" sqref="B1"/>
    </sheetView>
  </sheetViews>
  <sheetFormatPr defaultColWidth="9.140625" defaultRowHeight="12.75"/>
  <cols>
    <col min="1" max="1" width="12.00390625" style="1" customWidth="1"/>
    <col min="2" max="2" width="9.57421875" style="1" customWidth="1"/>
    <col min="3" max="4" width="10.7109375" style="1" customWidth="1"/>
    <col min="5" max="5" width="11.421875" style="1" customWidth="1"/>
    <col min="6" max="7" width="9.140625" style="1" customWidth="1"/>
    <col min="8" max="8" width="8.7109375" style="1" customWidth="1"/>
    <col min="9" max="9" width="14.421875" style="1" customWidth="1"/>
    <col min="10" max="10" width="12.57421875" style="1" customWidth="1"/>
  </cols>
  <sheetData>
    <row r="1" spans="1:10" ht="33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9.25" customHeight="1">
      <c r="A2" s="37" t="s">
        <v>39</v>
      </c>
      <c r="B2" s="74" t="s">
        <v>40</v>
      </c>
      <c r="C2" s="75"/>
      <c r="D2" s="76"/>
      <c r="E2" s="74" t="s">
        <v>41</v>
      </c>
      <c r="F2" s="75"/>
      <c r="G2" s="76"/>
      <c r="H2" s="74" t="s">
        <v>22</v>
      </c>
      <c r="I2" s="76"/>
      <c r="J2" s="77" t="s">
        <v>53</v>
      </c>
    </row>
    <row r="3" spans="1:10" ht="21.75" customHeight="1">
      <c r="A3" s="79"/>
      <c r="B3" s="30" t="s">
        <v>12</v>
      </c>
      <c r="C3" s="31" t="s">
        <v>13</v>
      </c>
      <c r="D3" s="54" t="s">
        <v>52</v>
      </c>
      <c r="E3" s="30" t="s">
        <v>12</v>
      </c>
      <c r="F3" s="31" t="s">
        <v>13</v>
      </c>
      <c r="G3" s="54" t="s">
        <v>52</v>
      </c>
      <c r="H3" s="30" t="s">
        <v>20</v>
      </c>
      <c r="I3" s="31" t="s">
        <v>42</v>
      </c>
      <c r="J3" s="78"/>
    </row>
    <row r="4" spans="1:12" ht="19.5" customHeight="1">
      <c r="A4" s="61" t="s">
        <v>14</v>
      </c>
      <c r="B4" s="5">
        <v>9549</v>
      </c>
      <c r="C4" s="55">
        <v>86</v>
      </c>
      <c r="D4" s="6">
        <f>C4+B4</f>
        <v>9635</v>
      </c>
      <c r="E4" s="5">
        <v>5108</v>
      </c>
      <c r="F4" s="55">
        <v>295.5</v>
      </c>
      <c r="G4" s="6">
        <f>F4+E4</f>
        <v>5403.5</v>
      </c>
      <c r="H4" s="5">
        <v>10741</v>
      </c>
      <c r="I4" s="56">
        <v>1371.8</v>
      </c>
      <c r="J4" s="57">
        <v>124703</v>
      </c>
      <c r="L4" s="33"/>
    </row>
    <row r="5" spans="1:10" ht="19.5" customHeight="1">
      <c r="A5" s="62" t="s">
        <v>5</v>
      </c>
      <c r="B5" s="7">
        <v>9681</v>
      </c>
      <c r="C5" s="8">
        <v>86.9</v>
      </c>
      <c r="D5" s="9">
        <f aca="true" t="shared" si="0" ref="D5:D15">C5+B5</f>
        <v>9767.9</v>
      </c>
      <c r="E5" s="7">
        <v>5111.7</v>
      </c>
      <c r="F5" s="8">
        <v>299.8</v>
      </c>
      <c r="G5" s="9">
        <f aca="true" t="shared" si="1" ref="G5:G15">F5+E5</f>
        <v>5411.5</v>
      </c>
      <c r="H5" s="7">
        <v>10939</v>
      </c>
      <c r="I5" s="59">
        <v>1382.4</v>
      </c>
      <c r="J5" s="10">
        <v>125047</v>
      </c>
    </row>
    <row r="6" spans="1:10" ht="19.5" customHeight="1">
      <c r="A6" s="62" t="s">
        <v>15</v>
      </c>
      <c r="B6" s="7">
        <v>9749</v>
      </c>
      <c r="C6" s="8">
        <v>87.1</v>
      </c>
      <c r="D6" s="9">
        <f t="shared" si="0"/>
        <v>9836.1</v>
      </c>
      <c r="E6" s="7">
        <v>5120</v>
      </c>
      <c r="F6" s="8">
        <v>300.4</v>
      </c>
      <c r="G6" s="9">
        <f t="shared" si="1"/>
        <v>5420.4</v>
      </c>
      <c r="H6" s="7">
        <v>11069</v>
      </c>
      <c r="I6" s="59">
        <v>1388.8</v>
      </c>
      <c r="J6" s="10">
        <v>125632</v>
      </c>
    </row>
    <row r="7" spans="1:10" ht="19.5" customHeight="1">
      <c r="A7" s="62" t="s">
        <v>16</v>
      </c>
      <c r="B7" s="7">
        <v>9765</v>
      </c>
      <c r="C7" s="8">
        <v>87.2</v>
      </c>
      <c r="D7" s="9">
        <f t="shared" si="0"/>
        <v>9852.2</v>
      </c>
      <c r="E7" s="7">
        <v>5125.6</v>
      </c>
      <c r="F7" s="8">
        <v>301.1</v>
      </c>
      <c r="G7" s="9">
        <f t="shared" si="1"/>
        <v>5426.700000000001</v>
      </c>
      <c r="H7" s="7">
        <v>11124</v>
      </c>
      <c r="I7" s="59">
        <v>1399.69</v>
      </c>
      <c r="J7" s="10">
        <v>125796</v>
      </c>
    </row>
    <row r="8" spans="1:10" ht="19.5" customHeight="1">
      <c r="A8" s="62" t="s">
        <v>6</v>
      </c>
      <c r="B8" s="7">
        <v>9776</v>
      </c>
      <c r="C8" s="8">
        <v>87.2</v>
      </c>
      <c r="D8" s="9">
        <f t="shared" si="0"/>
        <v>9863.2</v>
      </c>
      <c r="E8" s="7">
        <v>5136.3</v>
      </c>
      <c r="F8" s="8">
        <v>302.8</v>
      </c>
      <c r="G8" s="9">
        <f t="shared" si="1"/>
        <v>5439.1</v>
      </c>
      <c r="H8" s="7">
        <v>11184</v>
      </c>
      <c r="I8" s="59">
        <v>1404</v>
      </c>
      <c r="J8" s="10">
        <v>126685</v>
      </c>
    </row>
    <row r="9" spans="1:10" ht="19.5" customHeight="1">
      <c r="A9" s="62" t="s">
        <v>7</v>
      </c>
      <c r="B9" s="7">
        <v>9795</v>
      </c>
      <c r="C9" s="8">
        <v>87.2</v>
      </c>
      <c r="D9" s="9">
        <f t="shared" si="0"/>
        <v>9882.2</v>
      </c>
      <c r="E9" s="7">
        <v>5143</v>
      </c>
      <c r="F9" s="8">
        <v>303.6</v>
      </c>
      <c r="G9" s="9">
        <f t="shared" si="1"/>
        <v>5446.6</v>
      </c>
      <c r="H9" s="7">
        <v>11235</v>
      </c>
      <c r="I9" s="59">
        <v>1416</v>
      </c>
      <c r="J9" s="10">
        <v>126928</v>
      </c>
    </row>
    <row r="10" spans="1:10" ht="19.5" customHeight="1">
      <c r="A10" s="62" t="s">
        <v>17</v>
      </c>
      <c r="B10" s="7">
        <v>9801</v>
      </c>
      <c r="C10" s="8">
        <v>87.2</v>
      </c>
      <c r="D10" s="9">
        <f t="shared" si="0"/>
        <v>9888.2</v>
      </c>
      <c r="E10" s="7">
        <v>5153</v>
      </c>
      <c r="F10" s="8">
        <v>305</v>
      </c>
      <c r="G10" s="9">
        <f t="shared" si="1"/>
        <v>5458</v>
      </c>
      <c r="H10" s="7">
        <v>11274</v>
      </c>
      <c r="I10" s="59">
        <v>1421</v>
      </c>
      <c r="J10" s="10">
        <v>128177</v>
      </c>
    </row>
    <row r="11" spans="1:10" ht="19.5" customHeight="1">
      <c r="A11" s="62" t="s">
        <v>8</v>
      </c>
      <c r="B11" s="15">
        <v>9811</v>
      </c>
      <c r="C11" s="38">
        <v>87.2</v>
      </c>
      <c r="D11" s="9">
        <f t="shared" si="0"/>
        <v>9898.2</v>
      </c>
      <c r="E11" s="15">
        <v>5160</v>
      </c>
      <c r="F11" s="38">
        <v>306</v>
      </c>
      <c r="G11" s="9">
        <f t="shared" si="1"/>
        <v>5466</v>
      </c>
      <c r="H11" s="7">
        <v>11308</v>
      </c>
      <c r="I11" s="59">
        <v>1424</v>
      </c>
      <c r="J11" s="58">
        <v>128458</v>
      </c>
    </row>
    <row r="12" spans="1:10" ht="19.5" customHeight="1">
      <c r="A12" s="62" t="s">
        <v>9</v>
      </c>
      <c r="B12" s="7">
        <v>9825</v>
      </c>
      <c r="C12" s="8">
        <v>88</v>
      </c>
      <c r="D12" s="9">
        <f t="shared" si="0"/>
        <v>9913</v>
      </c>
      <c r="E12" s="7">
        <v>5185</v>
      </c>
      <c r="F12" s="8">
        <v>307</v>
      </c>
      <c r="G12" s="9">
        <f t="shared" si="1"/>
        <v>5492</v>
      </c>
      <c r="H12" s="7">
        <v>11352</v>
      </c>
      <c r="I12" s="59">
        <v>1429</v>
      </c>
      <c r="J12" s="10">
        <v>129047</v>
      </c>
    </row>
    <row r="13" spans="1:10" ht="19.5" customHeight="1">
      <c r="A13" s="62" t="s">
        <v>18</v>
      </c>
      <c r="B13" s="7">
        <v>9846</v>
      </c>
      <c r="C13" s="8">
        <v>88</v>
      </c>
      <c r="D13" s="9">
        <f t="shared" si="0"/>
        <v>9934</v>
      </c>
      <c r="E13" s="7">
        <v>5188</v>
      </c>
      <c r="F13" s="8">
        <v>308</v>
      </c>
      <c r="G13" s="9">
        <f t="shared" si="1"/>
        <v>5496</v>
      </c>
      <c r="H13" s="7">
        <v>11401</v>
      </c>
      <c r="I13" s="59">
        <v>1433.4</v>
      </c>
      <c r="J13" s="10">
        <v>129392</v>
      </c>
    </row>
    <row r="14" spans="1:10" ht="19.5" customHeight="1">
      <c r="A14" s="62" t="s">
        <v>10</v>
      </c>
      <c r="B14" s="7">
        <v>9876</v>
      </c>
      <c r="C14" s="60">
        <v>88.52</v>
      </c>
      <c r="D14" s="60">
        <f t="shared" si="0"/>
        <v>9964.52</v>
      </c>
      <c r="E14" s="7">
        <v>5195</v>
      </c>
      <c r="F14" s="9">
        <v>309.7</v>
      </c>
      <c r="G14" s="9">
        <f t="shared" si="1"/>
        <v>5504.7</v>
      </c>
      <c r="H14" s="7">
        <v>11478</v>
      </c>
      <c r="I14" s="9">
        <v>1443</v>
      </c>
      <c r="J14" s="10">
        <v>130012</v>
      </c>
    </row>
    <row r="15" spans="1:10" ht="19.5" customHeight="1">
      <c r="A15" s="63" t="s">
        <v>11</v>
      </c>
      <c r="B15" s="11">
        <v>9916</v>
      </c>
      <c r="C15" s="12">
        <v>90</v>
      </c>
      <c r="D15" s="12">
        <f t="shared" si="0"/>
        <v>10006</v>
      </c>
      <c r="E15" s="11">
        <v>5210</v>
      </c>
      <c r="F15" s="12">
        <v>311.2</v>
      </c>
      <c r="G15" s="12">
        <f t="shared" si="1"/>
        <v>5521.2</v>
      </c>
      <c r="H15" s="11">
        <v>11595</v>
      </c>
      <c r="I15" s="12">
        <v>1454</v>
      </c>
      <c r="J15" s="13">
        <v>132679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rightToLeft="1" workbookViewId="0" topLeftCell="A1">
      <selection activeCell="B4" sqref="B4"/>
    </sheetView>
  </sheetViews>
  <sheetFormatPr defaultColWidth="9.140625" defaultRowHeight="12.75"/>
  <cols>
    <col min="1" max="1" width="9.28125" style="1" customWidth="1"/>
    <col min="2" max="2" width="11.28125" style="1" customWidth="1"/>
    <col min="3" max="3" width="10.8515625" style="1" customWidth="1"/>
    <col min="4" max="4" width="16.421875" style="1" customWidth="1"/>
    <col min="5" max="5" width="13.57421875" style="1" customWidth="1"/>
    <col min="6" max="6" width="16.00390625" style="1" customWidth="1"/>
    <col min="7" max="7" width="10.57421875" style="1" customWidth="1"/>
  </cols>
  <sheetData>
    <row r="1" spans="1:8" ht="21">
      <c r="A1" s="86" t="s">
        <v>43</v>
      </c>
      <c r="B1" s="86"/>
      <c r="C1" s="86"/>
      <c r="D1" s="86"/>
      <c r="E1" s="86"/>
      <c r="F1" s="86"/>
      <c r="G1" s="86"/>
      <c r="H1" s="4"/>
    </row>
    <row r="2" spans="1:7" ht="30.75" customHeight="1">
      <c r="A2" s="87" t="s">
        <v>4</v>
      </c>
      <c r="B2" s="84" t="s">
        <v>44</v>
      </c>
      <c r="C2" s="91" t="s">
        <v>19</v>
      </c>
      <c r="D2" s="91" t="s">
        <v>45</v>
      </c>
      <c r="E2" s="91" t="s">
        <v>46</v>
      </c>
      <c r="F2" s="89" t="s">
        <v>22</v>
      </c>
      <c r="G2" s="90"/>
    </row>
    <row r="3" spans="1:7" ht="33.75" customHeight="1">
      <c r="A3" s="88"/>
      <c r="B3" s="85"/>
      <c r="C3" s="92"/>
      <c r="D3" s="92"/>
      <c r="E3" s="92"/>
      <c r="F3" s="45" t="s">
        <v>47</v>
      </c>
      <c r="G3" s="44" t="s">
        <v>20</v>
      </c>
    </row>
    <row r="4" spans="1:8" ht="19.5" customHeight="1">
      <c r="A4" s="22" t="s">
        <v>14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3"/>
    </row>
    <row r="5" spans="1:8" ht="19.5" customHeight="1">
      <c r="A5" s="20" t="s">
        <v>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3"/>
    </row>
    <row r="6" spans="1:8" ht="19.5" customHeight="1">
      <c r="A6" s="20" t="s">
        <v>15</v>
      </c>
      <c r="B6" s="10">
        <v>7</v>
      </c>
      <c r="C6" s="10">
        <f>25+17+11+5+6+7+8</f>
        <v>79</v>
      </c>
      <c r="D6" s="10">
        <v>3.48</v>
      </c>
      <c r="E6" s="32">
        <v>2.5</v>
      </c>
      <c r="F6" s="10">
        <v>0.3</v>
      </c>
      <c r="G6" s="10">
        <v>7</v>
      </c>
      <c r="H6" s="3"/>
    </row>
    <row r="7" spans="1:8" ht="19.5" customHeight="1">
      <c r="A7" s="20" t="s">
        <v>16</v>
      </c>
      <c r="B7" s="10">
        <v>1</v>
      </c>
      <c r="C7" s="10">
        <v>9</v>
      </c>
      <c r="D7" s="10">
        <v>1.8</v>
      </c>
      <c r="E7" s="10">
        <v>0.87</v>
      </c>
      <c r="F7" s="10">
        <v>0.05</v>
      </c>
      <c r="G7" s="10">
        <v>1</v>
      </c>
      <c r="H7" s="3"/>
    </row>
    <row r="8" spans="1:8" ht="19.5" customHeight="1">
      <c r="A8" s="20" t="s">
        <v>6</v>
      </c>
      <c r="B8" s="10">
        <v>6</v>
      </c>
      <c r="C8" s="10">
        <v>96</v>
      </c>
      <c r="D8" s="10">
        <v>10</v>
      </c>
      <c r="E8" s="10">
        <v>3.6</v>
      </c>
      <c r="F8" s="10">
        <v>0.275</v>
      </c>
      <c r="G8" s="10">
        <v>6</v>
      </c>
      <c r="H8" s="3"/>
    </row>
    <row r="9" spans="1:8" ht="19.5" customHeight="1">
      <c r="A9" s="20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3"/>
    </row>
    <row r="10" spans="1:8" ht="19.5" customHeight="1">
      <c r="A10" s="20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3"/>
    </row>
    <row r="11" spans="1:8" ht="19.5" customHeight="1">
      <c r="A11" s="20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3"/>
    </row>
    <row r="12" spans="1:8" ht="19.5" customHeight="1">
      <c r="A12" s="20" t="s">
        <v>9</v>
      </c>
      <c r="B12" s="10">
        <v>2</v>
      </c>
      <c r="C12" s="10">
        <v>25</v>
      </c>
      <c r="D12" s="10">
        <v>1.5</v>
      </c>
      <c r="E12" s="10">
        <f>0.36+0.14</f>
        <v>0.5</v>
      </c>
      <c r="F12" s="10">
        <v>0.1</v>
      </c>
      <c r="G12" s="10">
        <v>2</v>
      </c>
      <c r="H12" s="3"/>
    </row>
    <row r="13" spans="1:8" ht="19.5" customHeight="1">
      <c r="A13" s="20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3"/>
    </row>
    <row r="14" spans="1:8" ht="19.5" customHeight="1">
      <c r="A14" s="20" t="s">
        <v>10</v>
      </c>
      <c r="B14" s="10">
        <v>10</v>
      </c>
      <c r="C14" s="10">
        <v>106</v>
      </c>
      <c r="D14" s="10">
        <f>0.06+0.452+0.261+5.15+0.62+0.55+0.06</f>
        <v>7.153</v>
      </c>
      <c r="E14" s="10">
        <f>2.82+0.06+0.121</f>
        <v>3.001</v>
      </c>
      <c r="F14" s="10">
        <v>0.45</v>
      </c>
      <c r="G14" s="10">
        <v>10</v>
      </c>
      <c r="H14" s="3"/>
    </row>
    <row r="15" spans="1:8" ht="19.5" customHeight="1">
      <c r="A15" s="21" t="s">
        <v>11</v>
      </c>
      <c r="B15" s="13">
        <v>2</v>
      </c>
      <c r="C15" s="13">
        <v>35</v>
      </c>
      <c r="D15" s="13">
        <f>0.22+0.275</f>
        <v>0.495</v>
      </c>
      <c r="E15" s="13">
        <f>0.15+0.09</f>
        <v>0.24</v>
      </c>
      <c r="F15" s="13">
        <v>0.075</v>
      </c>
      <c r="G15" s="13">
        <v>2</v>
      </c>
      <c r="H15" s="3"/>
    </row>
    <row r="16" spans="1:8" ht="18">
      <c r="A16" s="24" t="s">
        <v>3</v>
      </c>
      <c r="B16" s="53">
        <f aca="true" t="shared" si="0" ref="B16:G16">SUM(B4:B15)</f>
        <v>28</v>
      </c>
      <c r="C16" s="53">
        <f t="shared" si="0"/>
        <v>350</v>
      </c>
      <c r="D16" s="53">
        <f t="shared" si="0"/>
        <v>24.428</v>
      </c>
      <c r="E16" s="53">
        <f t="shared" si="0"/>
        <v>10.711</v>
      </c>
      <c r="F16" s="53">
        <f t="shared" si="0"/>
        <v>1.25</v>
      </c>
      <c r="G16" s="53">
        <f t="shared" si="0"/>
        <v>28</v>
      </c>
      <c r="H16" s="3"/>
    </row>
  </sheetData>
  <mergeCells count="7">
    <mergeCell ref="B2:B3"/>
    <mergeCell ref="A1:G1"/>
    <mergeCell ref="A2:A3"/>
    <mergeCell ref="F2:G2"/>
    <mergeCell ref="E2:E3"/>
    <mergeCell ref="D2:D3"/>
    <mergeCell ref="C2:C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rightToLeft="1" workbookViewId="0" topLeftCell="A1">
      <selection activeCell="B4" sqref="B4"/>
    </sheetView>
  </sheetViews>
  <sheetFormatPr defaultColWidth="9.140625" defaultRowHeight="12.75"/>
  <cols>
    <col min="1" max="4" width="22.421875" style="1" customWidth="1"/>
  </cols>
  <sheetData>
    <row r="1" spans="1:4" ht="21">
      <c r="A1" s="86" t="s">
        <v>51</v>
      </c>
      <c r="B1" s="86"/>
      <c r="C1" s="86"/>
      <c r="D1" s="86"/>
    </row>
    <row r="2" spans="1:6" ht="30" customHeight="1">
      <c r="A2" s="73"/>
      <c r="B2" s="73"/>
      <c r="C2" s="73"/>
      <c r="D2" s="73"/>
      <c r="E2" s="4"/>
      <c r="F2" s="4"/>
    </row>
    <row r="3" spans="1:4" ht="33.75" customHeight="1" thickBot="1">
      <c r="A3" s="46" t="s">
        <v>4</v>
      </c>
      <c r="B3" s="47" t="s">
        <v>48</v>
      </c>
      <c r="C3" s="48" t="s">
        <v>49</v>
      </c>
      <c r="D3" s="46" t="s">
        <v>50</v>
      </c>
    </row>
    <row r="4" spans="1:5" ht="19.5" customHeight="1">
      <c r="A4" s="49" t="s">
        <v>14</v>
      </c>
      <c r="B4" s="70">
        <v>3856</v>
      </c>
      <c r="C4" s="72">
        <v>56</v>
      </c>
      <c r="D4" s="67">
        <v>7748</v>
      </c>
      <c r="E4" s="3"/>
    </row>
    <row r="5" spans="1:5" ht="19.5" customHeight="1">
      <c r="A5" s="50" t="s">
        <v>5</v>
      </c>
      <c r="B5" s="70">
        <f>3902</f>
        <v>3902</v>
      </c>
      <c r="C5" s="10">
        <v>56</v>
      </c>
      <c r="D5" s="67">
        <v>32948</v>
      </c>
      <c r="E5" s="3"/>
    </row>
    <row r="6" spans="1:5" ht="19.5" customHeight="1">
      <c r="A6" s="50" t="s">
        <v>15</v>
      </c>
      <c r="B6" s="70">
        <v>3938</v>
      </c>
      <c r="C6" s="10">
        <v>56</v>
      </c>
      <c r="D6" s="67">
        <v>52218</v>
      </c>
      <c r="E6" s="3"/>
    </row>
    <row r="7" spans="1:5" ht="19.5" customHeight="1">
      <c r="A7" s="50" t="s">
        <v>16</v>
      </c>
      <c r="B7" s="70">
        <f>3961</f>
        <v>3961</v>
      </c>
      <c r="C7" s="10">
        <v>56</v>
      </c>
      <c r="D7" s="67">
        <v>53038</v>
      </c>
      <c r="E7" s="3"/>
    </row>
    <row r="8" spans="1:5" ht="19.5" customHeight="1">
      <c r="A8" s="50" t="s">
        <v>6</v>
      </c>
      <c r="B8" s="70">
        <f>3974+1</f>
        <v>3975</v>
      </c>
      <c r="C8" s="10">
        <v>56</v>
      </c>
      <c r="D8" s="67">
        <v>43782</v>
      </c>
      <c r="E8" s="3"/>
    </row>
    <row r="9" spans="1:5" ht="19.5" customHeight="1">
      <c r="A9" s="50" t="s">
        <v>7</v>
      </c>
      <c r="B9" s="70">
        <f>3992</f>
        <v>3992</v>
      </c>
      <c r="C9" s="10">
        <v>56</v>
      </c>
      <c r="D9" s="67">
        <f>44772</f>
        <v>44772</v>
      </c>
      <c r="E9" s="3"/>
    </row>
    <row r="10" spans="1:5" ht="19.5" customHeight="1">
      <c r="A10" s="50" t="s">
        <v>17</v>
      </c>
      <c r="B10" s="70">
        <v>4003</v>
      </c>
      <c r="C10" s="10">
        <v>56</v>
      </c>
      <c r="D10" s="67">
        <v>27777</v>
      </c>
      <c r="E10" s="3"/>
    </row>
    <row r="11" spans="1:5" ht="19.5" customHeight="1">
      <c r="A11" s="50" t="s">
        <v>8</v>
      </c>
      <c r="B11" s="70">
        <f>4013+1</f>
        <v>4014</v>
      </c>
      <c r="C11" s="10">
        <v>56</v>
      </c>
      <c r="D11" s="67">
        <v>6401</v>
      </c>
      <c r="E11" s="3"/>
    </row>
    <row r="12" spans="1:5" ht="19.5" customHeight="1">
      <c r="A12" s="50" t="s">
        <v>9</v>
      </c>
      <c r="B12" s="70">
        <v>4020</v>
      </c>
      <c r="C12" s="10">
        <v>56</v>
      </c>
      <c r="D12" s="67">
        <v>3400</v>
      </c>
      <c r="E12" s="3"/>
    </row>
    <row r="13" spans="1:5" ht="19.5" customHeight="1">
      <c r="A13" s="50" t="s">
        <v>18</v>
      </c>
      <c r="B13" s="70">
        <f>4037</f>
        <v>4037</v>
      </c>
      <c r="C13" s="10">
        <v>56</v>
      </c>
      <c r="D13" s="67">
        <v>997</v>
      </c>
      <c r="E13" s="3"/>
    </row>
    <row r="14" spans="1:5" ht="19.5" customHeight="1">
      <c r="A14" s="50" t="s">
        <v>10</v>
      </c>
      <c r="B14" s="70">
        <f>4055</f>
        <v>4055</v>
      </c>
      <c r="C14" s="10">
        <v>56</v>
      </c>
      <c r="D14" s="67">
        <v>5668</v>
      </c>
      <c r="E14" s="3"/>
    </row>
    <row r="15" spans="1:5" ht="19.5" customHeight="1">
      <c r="A15" s="51" t="s">
        <v>11</v>
      </c>
      <c r="B15" s="71">
        <f>4075</f>
        <v>4075</v>
      </c>
      <c r="C15" s="10">
        <v>56</v>
      </c>
      <c r="D15" s="67">
        <v>445</v>
      </c>
      <c r="E15" s="3"/>
    </row>
    <row r="16" spans="1:5" ht="21">
      <c r="A16" s="52" t="s">
        <v>3</v>
      </c>
      <c r="B16" s="69">
        <v>4075</v>
      </c>
      <c r="C16" s="52">
        <v>56</v>
      </c>
      <c r="D16" s="68">
        <f>SUM(D4:D15)</f>
        <v>279194</v>
      </c>
      <c r="E16" s="3"/>
    </row>
  </sheetData>
  <mergeCells count="1">
    <mergeCell ref="A1:D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bezhe</dc:creator>
  <cp:keywords/>
  <dc:description/>
  <cp:lastModifiedBy>amar</cp:lastModifiedBy>
  <cp:lastPrinted>2004-05-06T17:53:33Z</cp:lastPrinted>
  <dcterms:created xsi:type="dcterms:W3CDTF">2004-08-10T10:30:51Z</dcterms:created>
  <dcterms:modified xsi:type="dcterms:W3CDTF">2004-05-10T16:46:50Z</dcterms:modified>
  <cp:category/>
  <cp:version/>
  <cp:contentType/>
  <cp:contentStatus/>
</cp:coreProperties>
</file>