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110" windowHeight="8070" activeTab="4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</sheets>
  <externalReferences>
    <externalReference r:id="rId9"/>
    <externalReference r:id="rId10"/>
  </externalReferences>
  <definedNames>
    <definedName name="_xlnm.Print_Area" localSheetId="5">'Chah'!$A$1:$D$19</definedName>
    <definedName name="_xlnm.Print_Area" localSheetId="4">'Roosta'!$A$1:$W$47</definedName>
    <definedName name="_xlnm.Print_Area" localSheetId="3">'Shabake'!$A$1:$R$17</definedName>
  </definedNames>
  <calcPr fullCalcOnLoad="1"/>
</workbook>
</file>

<file path=xl/sharedStrings.xml><?xml version="1.0" encoding="utf-8"?>
<sst xmlns="http://schemas.openxmlformats.org/spreadsheetml/2006/main" count="287" uniqueCount="122">
  <si>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</si>
  <si>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</si>
  <si>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</si>
  <si>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</si>
  <si>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</si>
  <si>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</si>
  <si>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</si>
  <si>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</si>
  <si>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</si>
  <si>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</si>
  <si>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</si>
  <si>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</si>
  <si>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</si>
  <si>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</si>
  <si>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</si>
  <si>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</si>
  <si>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</si>
  <si>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</si>
  <si>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</si>
  <si>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</si>
  <si>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</si>
  <si>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</si>
  <si>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</si>
  <si>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</si>
  <si>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</si>
  <si>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</si>
  <si>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</si>
  <si>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</si>
  <si>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</si>
  <si>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</si>
  <si>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</si>
  <si>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</si>
  <si>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</si>
  <si>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</si>
  <si>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</si>
  <si>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</si>
  <si>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</si>
  <si>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</si>
  <si>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</si>
  <si>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</si>
  <si>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</si>
  <si>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</si>
  <si>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</si>
  <si>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</si>
  <si>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</si>
  <si>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</si>
  <si>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</si>
  <si>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</si>
  <si>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</si>
  <si>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</si>
  <si>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</si>
  <si>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</si>
  <si>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</si>
  <si>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</si>
  <si>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</si>
  <si>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</si>
  <si>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</si>
  <si>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</si>
  <si>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</si>
  <si>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</si>
  <si>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</si>
  <si>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</si>
  <si>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</si>
  <si>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r>
      <t>م</t>
    </r>
    <r>
      <rPr>
        <b/>
        <sz val="12"/>
        <rFont val="Badr"/>
        <family val="0"/>
      </rPr>
      <t>1- تعداد چاه هايي كه توسط شبكه ي توزيع برقدار شده اند، همراه با متوسط ديماند (تقاضاي مصرف)</t>
    </r>
  </si>
  <si>
    <r>
      <t>م</t>
    </r>
    <r>
      <rPr>
        <b/>
        <sz val="12"/>
        <rFont val="Badr"/>
        <family val="0"/>
      </rPr>
      <t>2- انرژي برق كه توسط چاه هاي كشاورزي در ماه مصرف مي شود.</t>
    </r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</si>
  <si>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</si>
  <si>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</si>
  <si>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</si>
  <si>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</si>
  <si>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</si>
  <si>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</si>
  <si>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</si>
  <si>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</si>
  <si>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</si>
  <si>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</si>
  <si>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</si>
  <si>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</si>
  <si>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</si>
  <si>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</si>
  <si>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</si>
  <si>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</si>
  <si>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</si>
  <si>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</si>
  <si>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</si>
  <si>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</si>
  <si>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</si>
  <si>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</si>
  <si>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</si>
  <si>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</si>
  <si>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</si>
  <si>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</si>
  <si>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t xml:space="preserve">استان کرمانشاه </t>
  </si>
  <si>
    <t xml:space="preserve">کرمانشاه </t>
  </si>
  <si>
    <t xml:space="preserve">جدول 4- موجودي خطوط و ترانسفورماتورهاي شبكه ي توزيع نيروي برق  </t>
  </si>
  <si>
    <t xml:space="preserve">جــــــــــــــــــــــــــــــــــــــــــــــمع </t>
  </si>
  <si>
    <t>تاريخ برقدار شدن روستا     ( ماه -سال)</t>
  </si>
  <si>
    <t>-</t>
  </si>
  <si>
    <t>ماهيدشت</t>
  </si>
  <si>
    <t>سال 1390</t>
  </si>
  <si>
    <t>يکدانگي</t>
  </si>
  <si>
    <t>1390/1/20</t>
  </si>
  <si>
    <t>مجري پروژه : 1= شرکت برق منطقه اي ، 2= شرکت توزيع ، 3= جهاد ، 4= پيمانکار ، 5= ساير</t>
  </si>
  <si>
    <t>محل تامين منابع مالي : 1= خودياري ، 2= وزارت نيرو تبصره 25 ،3=مناطق محروم تبصره 37 ، 4=منابع استاني  ، 5=طرح رهبري 6= ساير</t>
  </si>
  <si>
    <t xml:space="preserve">آمار روستاهاي برق دار شده وتوسعه يافته در سال 1390 شركت توزيع نيروي برق استان کرمانشاه </t>
  </si>
  <si>
    <t>مجري</t>
  </si>
  <si>
    <t>منابع مالي</t>
  </si>
  <si>
    <t>1390/11/22</t>
  </si>
  <si>
    <r>
      <t>توسعه يافته</t>
    </r>
    <r>
      <rPr>
        <b/>
        <sz val="11"/>
        <rFont val="B Zar"/>
        <family val="0"/>
      </rPr>
      <t>*</t>
    </r>
  </si>
  <si>
    <t>گیلانغرب</t>
  </si>
  <si>
    <t>مرکزی</t>
  </si>
  <si>
    <t>چله</t>
  </si>
  <si>
    <t>میاندارگچی</t>
  </si>
  <si>
    <t>ماهیدشت</t>
  </si>
  <si>
    <t>سرفیروزآباد</t>
  </si>
  <si>
    <t>خزگ آب سفلی</t>
  </si>
  <si>
    <t>اسفند(1)</t>
  </si>
  <si>
    <t>تعداد ترانسهای هوایی مربوط به شهرستان کوزران دراسفندماه اصلاح گردید(1)</t>
  </si>
  <si>
    <t>صحنه</t>
  </si>
  <si>
    <t>کپرگه</t>
  </si>
  <si>
    <t>خدابنده لو</t>
  </si>
  <si>
    <t>1390/12/30</t>
  </si>
  <si>
    <t>تازه آبادچله</t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</si>
</sst>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0.0"/>
    <numFmt numFmtId="171" formatCode="0.000"/>
    <numFmt numFmtId="172" formatCode="0.0000"/>
    <numFmt numFmtId="173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2"/>
      <color indexed="9"/>
      <name val="Bad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B Nazanin"/>
      <family val="0"/>
    </font>
    <font>
      <b/>
      <sz val="11"/>
      <color indexed="8"/>
      <name val="B Nazanin"/>
      <family val="0"/>
    </font>
    <font>
      <b/>
      <sz val="14"/>
      <name val="Badr"/>
      <family val="0"/>
    </font>
    <font>
      <b/>
      <sz val="16"/>
      <name val="Badr"/>
      <family val="0"/>
    </font>
    <font>
      <b/>
      <sz val="10"/>
      <name val="B Zar"/>
      <family val="0"/>
    </font>
    <font>
      <sz val="10"/>
      <name val="B Zar"/>
      <family val="0"/>
    </font>
    <font>
      <b/>
      <sz val="12"/>
      <name val="B Zar"/>
      <family val="0"/>
    </font>
    <font>
      <b/>
      <sz val="11"/>
      <name val="B Zar"/>
      <family val="0"/>
    </font>
    <font>
      <b/>
      <sz val="14"/>
      <name val="B Zar"/>
      <family val="0"/>
    </font>
    <font>
      <sz val="12"/>
      <name val="B Zar"/>
      <family val="0"/>
    </font>
    <font>
      <sz val="11"/>
      <name val="B Zar"/>
      <family val="0"/>
    </font>
    <font>
      <b/>
      <sz val="10"/>
      <color indexed="9"/>
      <name val="B Zar"/>
      <family val="0"/>
    </font>
    <font>
      <sz val="12"/>
      <color indexed="9"/>
      <name val="B Za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right" vertical="center"/>
      <protection locked="0"/>
    </xf>
    <xf numFmtId="0" fontId="27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24" borderId="29" xfId="0" applyFont="1" applyFill="1" applyBorder="1" applyAlignment="1">
      <alignment horizontal="center" vertical="center"/>
    </xf>
    <xf numFmtId="0" fontId="18" fillId="24" borderId="29" xfId="0" applyFont="1" applyFill="1" applyBorder="1" applyAlignment="1" applyProtection="1">
      <alignment horizontal="center" vertical="center"/>
      <protection/>
    </xf>
    <xf numFmtId="0" fontId="18" fillId="24" borderId="30" xfId="0" applyFont="1" applyFill="1" applyBorder="1" applyAlignment="1">
      <alignment horizontal="center" vertical="center"/>
    </xf>
    <xf numFmtId="0" fontId="18" fillId="24" borderId="30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>
      <alignment horizontal="center" vertical="center"/>
    </xf>
    <xf numFmtId="0" fontId="18" fillId="24" borderId="32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8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24" borderId="36" xfId="0" applyFont="1" applyFill="1" applyBorder="1" applyAlignment="1" applyProtection="1">
      <alignment vertical="center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70" fontId="18" fillId="0" borderId="45" xfId="0" applyNumberFormat="1" applyFont="1" applyBorder="1" applyAlignment="1">
      <alignment horizontal="center" vertical="center"/>
    </xf>
    <xf numFmtId="170" fontId="18" fillId="0" borderId="17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2" fontId="30" fillId="0" borderId="38" xfId="0" applyNumberFormat="1" applyFont="1" applyBorder="1" applyAlignment="1">
      <alignment horizontal="center" vertical="center"/>
    </xf>
    <xf numFmtId="170" fontId="30" fillId="0" borderId="38" xfId="0" applyNumberFormat="1" applyFont="1" applyBorder="1" applyAlignment="1">
      <alignment horizontal="center" vertical="center"/>
    </xf>
    <xf numFmtId="0" fontId="18" fillId="24" borderId="46" xfId="0" applyFont="1" applyFill="1" applyBorder="1" applyAlignment="1" applyProtection="1">
      <alignment horizontal="center" vertical="center" wrapText="1"/>
      <protection/>
    </xf>
    <xf numFmtId="0" fontId="30" fillId="0" borderId="33" xfId="0" applyFont="1" applyBorder="1" applyAlignment="1">
      <alignment horizontal="center" vertical="center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>
      <alignment horizontal="center" vertical="center"/>
    </xf>
    <xf numFmtId="170" fontId="30" fillId="0" borderId="41" xfId="0" applyNumberFormat="1" applyFont="1" applyBorder="1" applyAlignment="1" applyProtection="1">
      <alignment horizontal="center" vertical="center"/>
      <protection locked="0"/>
    </xf>
    <xf numFmtId="170" fontId="30" fillId="0" borderId="39" xfId="0" applyNumberFormat="1" applyFont="1" applyBorder="1" applyAlignment="1" applyProtection="1">
      <alignment horizontal="center" vertical="center"/>
      <protection locked="0"/>
    </xf>
    <xf numFmtId="170" fontId="18" fillId="0" borderId="20" xfId="0" applyNumberFormat="1" applyFont="1" applyBorder="1" applyAlignment="1" applyProtection="1">
      <alignment horizontal="center" vertical="center"/>
      <protection locked="0"/>
    </xf>
    <xf numFmtId="170" fontId="18" fillId="0" borderId="18" xfId="0" applyNumberFormat="1" applyFont="1" applyBorder="1" applyAlignment="1">
      <alignment horizontal="center" vertical="center"/>
    </xf>
    <xf numFmtId="3" fontId="30" fillId="0" borderId="37" xfId="0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Alignment="1">
      <alignment/>
    </xf>
    <xf numFmtId="0" fontId="26" fillId="0" borderId="0" xfId="0" applyFont="1" applyBorder="1" applyAlignment="1" applyProtection="1">
      <alignment horizontal="right" vertical="center" readingOrder="2"/>
      <protection locked="0"/>
    </xf>
    <xf numFmtId="0" fontId="26" fillId="0" borderId="0" xfId="0" applyFont="1" applyBorder="1" applyAlignment="1">
      <alignment vertical="center" readingOrder="2"/>
    </xf>
    <xf numFmtId="0" fontId="26" fillId="0" borderId="0" xfId="0" applyFont="1" applyBorder="1" applyAlignment="1" applyProtection="1">
      <alignment vertical="center" readingOrder="2"/>
      <protection locked="0"/>
    </xf>
    <xf numFmtId="0" fontId="0" fillId="0" borderId="0" xfId="0" applyAlignment="1">
      <alignment readingOrder="2"/>
    </xf>
    <xf numFmtId="0" fontId="26" fillId="0" borderId="28" xfId="0" applyFont="1" applyBorder="1" applyAlignment="1">
      <alignment horizontal="center" vertical="center" readingOrder="2"/>
    </xf>
    <xf numFmtId="0" fontId="18" fillId="0" borderId="14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8" xfId="0" applyFont="1" applyBorder="1" applyAlignment="1">
      <alignment horizontal="center" vertical="center" readingOrder="2"/>
    </xf>
    <xf numFmtId="0" fontId="18" fillId="0" borderId="19" xfId="0" applyFont="1" applyBorder="1" applyAlignment="1">
      <alignment horizontal="right" vertical="center" readingOrder="2"/>
    </xf>
    <xf numFmtId="0" fontId="30" fillId="0" borderId="38" xfId="0" applyFont="1" applyBorder="1" applyAlignment="1" applyProtection="1">
      <alignment horizontal="center" vertical="center" readingOrder="2"/>
      <protection locked="0"/>
    </xf>
    <xf numFmtId="0" fontId="18" fillId="0" borderId="48" xfId="0" applyFont="1" applyBorder="1" applyAlignment="1">
      <alignment horizontal="center" vertical="center" readingOrder="2"/>
    </xf>
    <xf numFmtId="0" fontId="30" fillId="0" borderId="38" xfId="0" applyFont="1" applyFill="1" applyBorder="1" applyAlignment="1">
      <alignment horizontal="center" vertical="center" readingOrder="2"/>
    </xf>
    <xf numFmtId="1" fontId="30" fillId="0" borderId="38" xfId="0" applyNumberFormat="1" applyFont="1" applyFill="1" applyBorder="1" applyAlignment="1" applyProtection="1">
      <alignment horizontal="center" vertical="center" readingOrder="2"/>
      <protection locked="0"/>
    </xf>
    <xf numFmtId="1" fontId="30" fillId="0" borderId="38" xfId="0" applyNumberFormat="1" applyFont="1" applyBorder="1" applyAlignment="1" applyProtection="1">
      <alignment horizontal="center" vertical="center" readingOrder="2"/>
      <protection locked="0"/>
    </xf>
    <xf numFmtId="0" fontId="18" fillId="0" borderId="14" xfId="0" applyFont="1" applyBorder="1" applyAlignment="1">
      <alignment horizontal="right" vertical="center" readingOrder="2"/>
    </xf>
    <xf numFmtId="3" fontId="0" fillId="0" borderId="0" xfId="0" applyNumberFormat="1" applyAlignment="1">
      <alignment readingOrder="2"/>
    </xf>
    <xf numFmtId="2" fontId="18" fillId="0" borderId="20" xfId="0" applyNumberFormat="1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28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49" xfId="0" applyFont="1" applyBorder="1" applyAlignment="1" applyProtection="1">
      <alignment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right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8" fillId="0" borderId="38" xfId="57" applyNumberFormat="1" applyFont="1" applyBorder="1" applyAlignment="1">
      <alignment horizontal="center" vertical="center"/>
      <protection/>
    </xf>
    <xf numFmtId="0" fontId="37" fillId="0" borderId="51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/>
    </xf>
    <xf numFmtId="0" fontId="34" fillId="0" borderId="28" xfId="0" applyFont="1" applyBorder="1" applyAlignment="1" applyProtection="1">
      <alignment horizontal="center" vertical="center"/>
      <protection/>
    </xf>
    <xf numFmtId="0" fontId="38" fillId="24" borderId="28" xfId="0" applyFont="1" applyFill="1" applyBorder="1" applyAlignment="1" applyProtection="1">
      <alignment vertical="center"/>
      <protection/>
    </xf>
    <xf numFmtId="0" fontId="38" fillId="24" borderId="28" xfId="0" applyFont="1" applyFill="1" applyBorder="1" applyAlignment="1" applyProtection="1">
      <alignment vertical="center"/>
      <protection locked="0"/>
    </xf>
    <xf numFmtId="0" fontId="34" fillId="24" borderId="28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6" fillId="0" borderId="21" xfId="0" applyFont="1" applyBorder="1" applyAlignment="1" applyProtection="1">
      <alignment horizontal="right" vertical="center"/>
      <protection locked="0"/>
    </xf>
    <xf numFmtId="0" fontId="34" fillId="24" borderId="13" xfId="0" applyFont="1" applyFill="1" applyBorder="1" applyAlignment="1" applyProtection="1">
      <alignment horizontal="center" vertical="center"/>
      <protection locked="0"/>
    </xf>
    <xf numFmtId="0" fontId="34" fillId="24" borderId="52" xfId="0" applyFont="1" applyFill="1" applyBorder="1" applyAlignment="1" applyProtection="1">
      <alignment horizontal="center" vertical="center"/>
      <protection locked="0"/>
    </xf>
    <xf numFmtId="0" fontId="34" fillId="24" borderId="53" xfId="0" applyFont="1" applyFill="1" applyBorder="1" applyAlignment="1" applyProtection="1">
      <alignment horizontal="center" vertical="center" wrapText="1"/>
      <protection locked="0"/>
    </xf>
    <xf numFmtId="0" fontId="35" fillId="24" borderId="31" xfId="0" applyFont="1" applyFill="1" applyBorder="1" applyAlignment="1" applyProtection="1">
      <alignment horizontal="center" vertical="center"/>
      <protection locked="0"/>
    </xf>
    <xf numFmtId="0" fontId="35" fillId="24" borderId="54" xfId="0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 applyProtection="1">
      <alignment horizontal="center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34" fillId="24" borderId="56" xfId="0" applyFont="1" applyFill="1" applyBorder="1" applyAlignment="1" applyProtection="1">
      <alignment/>
      <protection/>
    </xf>
    <xf numFmtId="0" fontId="34" fillId="24" borderId="57" xfId="0" applyFont="1" applyFill="1" applyBorder="1" applyAlignment="1" applyProtection="1">
      <alignment/>
      <protection/>
    </xf>
    <xf numFmtId="0" fontId="34" fillId="24" borderId="58" xfId="0" applyFont="1" applyFill="1" applyBorder="1" applyAlignment="1" applyProtection="1">
      <alignment/>
      <protection/>
    </xf>
    <xf numFmtId="0" fontId="35" fillId="24" borderId="59" xfId="0" applyFont="1" applyFill="1" applyBorder="1" applyAlignment="1" applyProtection="1">
      <alignment horizontal="center" vertical="center"/>
      <protection/>
    </xf>
    <xf numFmtId="0" fontId="35" fillId="24" borderId="29" xfId="0" applyFont="1" applyFill="1" applyBorder="1" applyAlignment="1" applyProtection="1">
      <alignment/>
      <protection/>
    </xf>
    <xf numFmtId="0" fontId="36" fillId="0" borderId="22" xfId="0" applyFont="1" applyBorder="1" applyAlignment="1" applyProtection="1">
      <alignment horizontal="right" vertical="center"/>
      <protection locked="0"/>
    </xf>
    <xf numFmtId="0" fontId="35" fillId="0" borderId="3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6" fillId="0" borderId="60" xfId="57" applyFont="1" applyBorder="1" applyAlignment="1">
      <alignment horizontal="center" vertical="center"/>
      <protection/>
    </xf>
    <xf numFmtId="0" fontId="36" fillId="0" borderId="38" xfId="57" applyFont="1" applyBorder="1" applyAlignment="1">
      <alignment horizontal="center" vertical="center"/>
      <protection/>
    </xf>
    <xf numFmtId="0" fontId="36" fillId="0" borderId="38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6" fillId="0" borderId="61" xfId="0" applyFont="1" applyBorder="1" applyAlignment="1" applyProtection="1">
      <alignment horizontal="center" vertical="center"/>
      <protection locked="0"/>
    </xf>
    <xf numFmtId="0" fontId="36" fillId="0" borderId="62" xfId="0" applyFont="1" applyBorder="1" applyAlignment="1" applyProtection="1">
      <alignment horizontal="center" vertical="center"/>
      <protection locked="0"/>
    </xf>
    <xf numFmtId="2" fontId="39" fillId="0" borderId="38" xfId="0" applyNumberFormat="1" applyFont="1" applyBorder="1" applyAlignment="1">
      <alignment horizontal="center" vertical="center"/>
    </xf>
    <xf numFmtId="1" fontId="39" fillId="0" borderId="38" xfId="0" applyNumberFormat="1" applyFont="1" applyBorder="1" applyAlignment="1">
      <alignment horizontal="center" vertical="center"/>
    </xf>
    <xf numFmtId="0" fontId="36" fillId="0" borderId="63" xfId="0" applyFont="1" applyBorder="1" applyAlignment="1" applyProtection="1">
      <alignment horizontal="right" vertical="center"/>
      <protection locked="0"/>
    </xf>
    <xf numFmtId="0" fontId="36" fillId="0" borderId="14" xfId="0" applyFont="1" applyBorder="1" applyAlignment="1" applyProtection="1">
      <alignment horizontal="right" vertical="center"/>
      <protection locked="0"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9" fillId="25" borderId="38" xfId="0" applyFont="1" applyFill="1" applyBorder="1" applyAlignment="1">
      <alignment horizontal="center"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right" vertical="top" wrapText="1"/>
      <protection locked="0"/>
    </xf>
    <xf numFmtId="170" fontId="39" fillId="0" borderId="38" xfId="0" applyNumberFormat="1" applyFont="1" applyBorder="1" applyAlignment="1">
      <alignment horizontal="center" vertical="center"/>
    </xf>
    <xf numFmtId="0" fontId="39" fillId="0" borderId="0" xfId="0" applyFont="1" applyAlignment="1" applyProtection="1">
      <alignment horizontal="right" vertical="top" wrapText="1"/>
      <protection locked="0"/>
    </xf>
    <xf numFmtId="0" fontId="35" fillId="0" borderId="38" xfId="0" applyFont="1" applyFill="1" applyBorder="1" applyAlignment="1">
      <alignment horizontal="center" vertical="center"/>
    </xf>
    <xf numFmtId="0" fontId="35" fillId="0" borderId="38" xfId="0" applyFont="1" applyBorder="1" applyAlignment="1" applyProtection="1">
      <alignment/>
      <protection locked="0"/>
    </xf>
    <xf numFmtId="0" fontId="35" fillId="26" borderId="38" xfId="0" applyFont="1" applyFill="1" applyBorder="1" applyAlignment="1" applyProtection="1">
      <alignment/>
      <protection locked="0"/>
    </xf>
    <xf numFmtId="0" fontId="39" fillId="0" borderId="42" xfId="0" applyFont="1" applyBorder="1" applyAlignment="1">
      <alignment horizontal="center" vertical="center"/>
    </xf>
    <xf numFmtId="0" fontId="35" fillId="26" borderId="0" xfId="0" applyFont="1" applyFill="1" applyBorder="1" applyAlignment="1" applyProtection="1">
      <alignment/>
      <protection locked="0"/>
    </xf>
    <xf numFmtId="0" fontId="35" fillId="0" borderId="0" xfId="0" applyFont="1" applyBorder="1" applyAlignment="1">
      <alignment horizontal="center" vertical="center"/>
    </xf>
    <xf numFmtId="0" fontId="36" fillId="26" borderId="0" xfId="0" applyFont="1" applyFill="1" applyBorder="1" applyAlignment="1" applyProtection="1">
      <alignment horizontal="center" vertical="center"/>
      <protection/>
    </xf>
    <xf numFmtId="1" fontId="18" fillId="0" borderId="38" xfId="0" applyNumberFormat="1" applyFont="1" applyBorder="1" applyAlignment="1" applyProtection="1">
      <alignment horizontal="center" vertical="center" readingOrder="2"/>
      <protection locked="0"/>
    </xf>
    <xf numFmtId="1" fontId="18" fillId="0" borderId="48" xfId="0" applyNumberFormat="1" applyFont="1" applyBorder="1" applyAlignment="1">
      <alignment horizontal="center" vertical="center" readingOrder="2"/>
    </xf>
    <xf numFmtId="1" fontId="18" fillId="0" borderId="64" xfId="0" applyNumberFormat="1" applyFont="1" applyBorder="1" applyAlignment="1" applyProtection="1">
      <alignment horizontal="center" vertical="center" readingOrder="2"/>
      <protection hidden="1"/>
    </xf>
    <xf numFmtId="1" fontId="18" fillId="0" borderId="15" xfId="0" applyNumberFormat="1" applyFont="1" applyBorder="1" applyAlignment="1" applyProtection="1">
      <alignment horizontal="center" vertical="center" readingOrder="2"/>
      <protection hidden="1"/>
    </xf>
    <xf numFmtId="170" fontId="18" fillId="0" borderId="65" xfId="0" applyNumberFormat="1" applyFont="1" applyBorder="1" applyAlignment="1">
      <alignment horizontal="center" vertical="center"/>
    </xf>
    <xf numFmtId="170" fontId="30" fillId="0" borderId="33" xfId="0" applyNumberFormat="1" applyFont="1" applyBorder="1" applyAlignment="1">
      <alignment horizontal="center" vertical="center"/>
    </xf>
    <xf numFmtId="1" fontId="0" fillId="0" borderId="0" xfId="0" applyNumberFormat="1" applyAlignment="1">
      <alignment readingOrder="2"/>
    </xf>
    <xf numFmtId="1" fontId="0" fillId="0" borderId="0" xfId="0" applyNumberFormat="1" applyAlignment="1">
      <alignment/>
    </xf>
    <xf numFmtId="171" fontId="18" fillId="0" borderId="4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0" fontId="24" fillId="0" borderId="0" xfId="0" applyFont="1" applyBorder="1" applyAlignment="1">
      <alignment horizontal="center" vertical="center" readingOrder="2"/>
    </xf>
    <xf numFmtId="0" fontId="27" fillId="0" borderId="28" xfId="0" applyFont="1" applyBorder="1" applyAlignment="1">
      <alignment horizontal="center" vertical="center" readingOrder="2"/>
    </xf>
    <xf numFmtId="0" fontId="19" fillId="0" borderId="27" xfId="0" applyFont="1" applyBorder="1" applyAlignment="1">
      <alignment horizontal="right" vertical="top" wrapText="1" readingOrder="2"/>
    </xf>
    <xf numFmtId="0" fontId="19" fillId="0" borderId="0" xfId="0" applyFont="1" applyAlignment="1">
      <alignment horizontal="right" vertical="center" readingOrder="2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0" fillId="0" borderId="27" xfId="0" applyFont="1" applyBorder="1" applyAlignment="1">
      <alignment horizontal="right" vertical="center"/>
    </xf>
    <xf numFmtId="0" fontId="29" fillId="0" borderId="0" xfId="0" applyFont="1" applyAlignment="1">
      <alignment horizontal="right" vertical="top" wrapText="1"/>
    </xf>
    <xf numFmtId="0" fontId="18" fillId="24" borderId="44" xfId="0" applyFont="1" applyFill="1" applyBorder="1" applyAlignment="1" applyProtection="1">
      <alignment horizontal="center" vertical="center"/>
      <protection/>
    </xf>
    <xf numFmtId="0" fontId="18" fillId="24" borderId="65" xfId="0" applyFont="1" applyFill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24" borderId="68" xfId="0" applyFont="1" applyFill="1" applyBorder="1" applyAlignment="1" applyProtection="1">
      <alignment horizontal="center" vertical="center"/>
      <protection/>
    </xf>
    <xf numFmtId="0" fontId="18" fillId="24" borderId="57" xfId="0" applyFont="1" applyFill="1" applyBorder="1" applyAlignment="1" applyProtection="1">
      <alignment horizontal="center" vertical="center"/>
      <protection/>
    </xf>
    <xf numFmtId="0" fontId="18" fillId="24" borderId="58" xfId="0" applyFont="1" applyFill="1" applyBorder="1" applyAlignment="1" applyProtection="1">
      <alignment horizontal="center" vertical="center"/>
      <protection/>
    </xf>
    <xf numFmtId="0" fontId="18" fillId="24" borderId="22" xfId="0" applyFont="1" applyFill="1" applyBorder="1" applyAlignment="1" applyProtection="1">
      <alignment horizontal="center" vertical="center"/>
      <protection/>
    </xf>
    <xf numFmtId="0" fontId="18" fillId="24" borderId="42" xfId="0" applyFont="1" applyFill="1" applyBorder="1" applyAlignment="1" applyProtection="1">
      <alignment horizontal="center" vertical="center"/>
      <protection/>
    </xf>
    <xf numFmtId="0" fontId="18" fillId="24" borderId="47" xfId="0" applyFont="1" applyFill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72" xfId="0" applyFont="1" applyFill="1" applyBorder="1" applyAlignment="1" applyProtection="1">
      <alignment horizontal="center" vertical="center"/>
      <protection/>
    </xf>
    <xf numFmtId="0" fontId="34" fillId="0" borderId="28" xfId="0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right" vertical="top" wrapText="1"/>
      <protection locked="0"/>
    </xf>
    <xf numFmtId="0" fontId="34" fillId="0" borderId="0" xfId="0" applyFont="1" applyFill="1" applyBorder="1" applyAlignment="1" applyProtection="1">
      <alignment horizontal="right" vertical="top" wrapText="1"/>
      <protection locked="0"/>
    </xf>
    <xf numFmtId="0" fontId="34" fillId="24" borderId="13" xfId="0" applyFont="1" applyFill="1" applyBorder="1" applyAlignment="1" applyProtection="1">
      <alignment horizontal="center" vertical="center"/>
      <protection locked="0"/>
    </xf>
    <xf numFmtId="0" fontId="34" fillId="24" borderId="45" xfId="0" applyFont="1" applyFill="1" applyBorder="1" applyAlignment="1" applyProtection="1">
      <alignment horizontal="center" vertical="center"/>
      <protection locked="0"/>
    </xf>
    <xf numFmtId="0" fontId="34" fillId="24" borderId="31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top" wrapText="1"/>
      <protection locked="0"/>
    </xf>
    <xf numFmtId="0" fontId="39" fillId="0" borderId="0" xfId="0" applyFont="1" applyAlignment="1" applyProtection="1">
      <alignment horizontal="right" vertical="top" wrapText="1"/>
      <protection locked="0"/>
    </xf>
    <xf numFmtId="0" fontId="36" fillId="0" borderId="59" xfId="0" applyFont="1" applyBorder="1" applyAlignment="1" applyProtection="1">
      <alignment horizontal="center" vertical="center"/>
      <protection locked="0"/>
    </xf>
    <xf numFmtId="0" fontId="36" fillId="0" borderId="63" xfId="0" applyFont="1" applyBorder="1" applyAlignment="1" applyProtection="1">
      <alignment horizontal="center" vertical="center"/>
      <protection locked="0"/>
    </xf>
    <xf numFmtId="0" fontId="36" fillId="0" borderId="73" xfId="0" applyFont="1" applyBorder="1" applyAlignment="1" applyProtection="1">
      <alignment horizontal="center" vertical="center"/>
      <protection locked="0"/>
    </xf>
    <xf numFmtId="0" fontId="36" fillId="0" borderId="74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4" fillId="24" borderId="13" xfId="0" applyFont="1" applyFill="1" applyBorder="1" applyAlignment="1" applyProtection="1">
      <alignment horizontal="center" vertical="center" wrapText="1"/>
      <protection locked="0"/>
    </xf>
    <xf numFmtId="0" fontId="34" fillId="24" borderId="45" xfId="0" applyFont="1" applyFill="1" applyBorder="1" applyAlignment="1" applyProtection="1">
      <alignment horizontal="center" vertical="center" wrapText="1"/>
      <protection locked="0"/>
    </xf>
    <xf numFmtId="0" fontId="34" fillId="24" borderId="31" xfId="0" applyFont="1" applyFill="1" applyBorder="1" applyAlignment="1" applyProtection="1">
      <alignment horizontal="center" vertical="center" wrapText="1"/>
      <protection locked="0"/>
    </xf>
    <xf numFmtId="0" fontId="36" fillId="0" borderId="73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24" borderId="29" xfId="0" applyFont="1" applyFill="1" applyBorder="1" applyAlignment="1" applyProtection="1">
      <alignment horizontal="center" vertical="center"/>
      <protection locked="0"/>
    </xf>
    <xf numFmtId="0" fontId="36" fillId="24" borderId="75" xfId="0" applyFont="1" applyFill="1" applyBorder="1" applyAlignment="1" applyProtection="1">
      <alignment horizontal="center" vertical="center"/>
      <protection locked="0"/>
    </xf>
    <xf numFmtId="0" fontId="36" fillId="24" borderId="32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4" fillId="24" borderId="53" xfId="0" applyFont="1" applyFill="1" applyBorder="1" applyAlignment="1" applyProtection="1">
      <alignment horizontal="center" vertical="center"/>
      <protection locked="0"/>
    </xf>
    <xf numFmtId="0" fontId="34" fillId="24" borderId="43" xfId="0" applyFont="1" applyFill="1" applyBorder="1" applyAlignment="1" applyProtection="1">
      <alignment horizontal="center" vertical="center"/>
      <protection locked="0"/>
    </xf>
    <xf numFmtId="0" fontId="34" fillId="24" borderId="54" xfId="0" applyFont="1" applyFill="1" applyBorder="1" applyAlignment="1" applyProtection="1">
      <alignment horizontal="center" vertical="center"/>
      <protection locked="0"/>
    </xf>
    <xf numFmtId="0" fontId="34" fillId="24" borderId="44" xfId="0" applyFont="1" applyFill="1" applyBorder="1" applyAlignment="1" applyProtection="1">
      <alignment horizontal="center" vertical="center"/>
      <protection locked="0"/>
    </xf>
    <xf numFmtId="0" fontId="34" fillId="24" borderId="65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ar\shabake%209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70;&#1576;&#1575;&#1606;90\&#1593;&#1605;&#1604;&#1705;&#1585;&#1583;&#1570;&#1576;&#1575;&#1606;139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ودار"/>
      <sheetName val="خلاصه شبکه "/>
      <sheetName val="كل شهرستانها "/>
      <sheetName val="M12"/>
      <sheetName val="M11"/>
      <sheetName val="M10"/>
      <sheetName val="M9"/>
      <sheetName val="M8"/>
      <sheetName val="M7"/>
      <sheetName val="M6"/>
      <sheetName val="M5"/>
      <sheetName val="M4"/>
      <sheetName val="M3"/>
      <sheetName val="M2"/>
      <sheetName val="M1"/>
      <sheetName val="چراغها"/>
    </sheetNames>
    <sheetDataSet>
      <sheetData sheetId="1">
        <row r="3">
          <cell r="E3">
            <v>8888</v>
          </cell>
        </row>
        <row r="4">
          <cell r="E4">
            <v>679905</v>
          </cell>
        </row>
        <row r="7">
          <cell r="E7">
            <v>1960</v>
          </cell>
        </row>
        <row r="8">
          <cell r="E8">
            <v>508515</v>
          </cell>
        </row>
        <row r="11">
          <cell r="E11">
            <v>2537</v>
          </cell>
        </row>
        <row r="12">
          <cell r="E12">
            <v>256698</v>
          </cell>
        </row>
        <row r="22">
          <cell r="E22">
            <v>282.84</v>
          </cell>
        </row>
        <row r="23">
          <cell r="E23">
            <v>2822.4419999999996</v>
          </cell>
        </row>
        <row r="24">
          <cell r="E24">
            <v>310.344</v>
          </cell>
        </row>
        <row r="25">
          <cell r="E25">
            <v>46.19</v>
          </cell>
        </row>
        <row r="26">
          <cell r="E26">
            <v>2661.476</v>
          </cell>
        </row>
        <row r="27">
          <cell r="E27">
            <v>39.3459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شاخص ها"/>
      <sheetName val="لوازم اندازه گيری"/>
      <sheetName val="تلفات پست 8"/>
      <sheetName val="آبان"/>
      <sheetName val="تحويلي "/>
      <sheetName val="ثبوت "/>
      <sheetName val="اهداف"/>
      <sheetName val="نمودارمقایسه تلفات"/>
      <sheetName val="نمودار تلفات"/>
      <sheetName val="تلفات "/>
      <sheetName val="شاخص "/>
      <sheetName val="مقایسه انرژی با89"/>
      <sheetName val="مشابه سال قبل "/>
      <sheetName val="نموداروصول "/>
      <sheetName val="نمودار مقایسه"/>
      <sheetName val="فروش وصول"/>
      <sheetName val="نمودار مشترک وانرژی "/>
      <sheetName val="آمارتحليلي  "/>
      <sheetName val="نمودارمقایسه قطعی"/>
      <sheetName val="1-12"/>
      <sheetName val="بی برنامه 8"/>
      <sheetName val="بابرنامه8"/>
      <sheetName val="نمودارقطعیها"/>
      <sheetName val="قطعیها"/>
      <sheetName val="روستا های برقدارشده 1390"/>
      <sheetName val="خلاصه استان "/>
      <sheetName val="كل شهرستانها "/>
      <sheetName val="نمودار"/>
      <sheetName val="خلاصه شبکه "/>
    </sheetNames>
    <sheetDataSet>
      <sheetData sheetId="28">
        <row r="15">
          <cell r="E15">
            <v>17.598</v>
          </cell>
        </row>
        <row r="16">
          <cell r="E16">
            <v>3182.6335</v>
          </cell>
        </row>
        <row r="18">
          <cell r="E18">
            <v>2.3600000000000003</v>
          </cell>
        </row>
        <row r="19">
          <cell r="E19">
            <v>7438.878000000001</v>
          </cell>
        </row>
        <row r="22">
          <cell r="E22">
            <v>264.789</v>
          </cell>
        </row>
        <row r="23">
          <cell r="E23">
            <v>2814.8050000000003</v>
          </cell>
        </row>
        <row r="24">
          <cell r="E24">
            <v>309.26700000000005</v>
          </cell>
        </row>
        <row r="25">
          <cell r="E25">
            <v>41.64999999999999</v>
          </cell>
        </row>
        <row r="26">
          <cell r="E26">
            <v>2654.45</v>
          </cell>
        </row>
        <row r="27">
          <cell r="E27">
            <v>39.2659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3"/>
  <sheetViews>
    <sheetView rightToLeft="1" zoomScalePageLayoutView="0" workbookViewId="0" topLeftCell="A1">
      <selection activeCell="D10" sqref="D10"/>
    </sheetView>
  </sheetViews>
  <sheetFormatPr defaultColWidth="9.140625" defaultRowHeight="12.75"/>
  <cols>
    <col min="1" max="1" width="16.0039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78" t="s">
        <v>16</v>
      </c>
      <c r="B1" s="178"/>
      <c r="C1" s="178"/>
      <c r="D1" s="178"/>
      <c r="E1" s="178"/>
      <c r="F1" s="35" t="s">
        <v>91</v>
      </c>
      <c r="G1" s="34" t="s">
        <v>15</v>
      </c>
      <c r="H1" s="26">
        <v>1390</v>
      </c>
    </row>
    <row r="2" spans="1:8" ht="20.25" thickBot="1">
      <c r="A2" s="25"/>
      <c r="B2" s="25"/>
      <c r="C2" s="25"/>
      <c r="D2" s="25"/>
      <c r="E2" s="25"/>
      <c r="F2" s="25"/>
      <c r="G2" s="179" t="s">
        <v>14</v>
      </c>
      <c r="H2" s="179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16" ht="24" thickBot="1">
      <c r="A4" s="5" t="s">
        <v>8</v>
      </c>
      <c r="B4" s="55">
        <v>474965</v>
      </c>
      <c r="C4" s="55">
        <v>14163</v>
      </c>
      <c r="D4" s="55">
        <v>5578</v>
      </c>
      <c r="E4" s="55">
        <v>1839</v>
      </c>
      <c r="F4" s="55">
        <v>61109</v>
      </c>
      <c r="G4" s="55">
        <v>1855</v>
      </c>
      <c r="H4" s="8">
        <f aca="true" t="shared" si="0" ref="H4:H9">SUM(B4:G4)</f>
        <v>559509</v>
      </c>
      <c r="P4">
        <v>557727</v>
      </c>
    </row>
    <row r="5" spans="1:8" ht="24" thickBot="1">
      <c r="A5" s="5" t="s">
        <v>9</v>
      </c>
      <c r="B5" s="67">
        <v>480368</v>
      </c>
      <c r="C5" s="67">
        <v>14329</v>
      </c>
      <c r="D5" s="67">
        <v>5660</v>
      </c>
      <c r="E5" s="67">
        <v>1859</v>
      </c>
      <c r="F5" s="67">
        <v>61776</v>
      </c>
      <c r="G5" s="67">
        <v>1864</v>
      </c>
      <c r="H5" s="8">
        <f t="shared" si="0"/>
        <v>565856</v>
      </c>
    </row>
    <row r="6" spans="1:8" ht="24" thickBot="1">
      <c r="A6" s="5" t="s">
        <v>10</v>
      </c>
      <c r="B6" s="87">
        <v>490428</v>
      </c>
      <c r="C6" s="87">
        <v>14565</v>
      </c>
      <c r="D6" s="87">
        <v>5718</v>
      </c>
      <c r="E6" s="87">
        <v>1876</v>
      </c>
      <c r="F6" s="87">
        <v>62740</v>
      </c>
      <c r="G6" s="87">
        <v>2876</v>
      </c>
      <c r="H6" s="8">
        <f t="shared" si="0"/>
        <v>578203</v>
      </c>
    </row>
    <row r="7" spans="1:8" ht="24" thickBot="1">
      <c r="A7" s="5" t="s">
        <v>11</v>
      </c>
      <c r="B7" s="55">
        <v>497867</v>
      </c>
      <c r="C7" s="55">
        <v>14885</v>
      </c>
      <c r="D7" s="55">
        <v>5764</v>
      </c>
      <c r="E7" s="55">
        <v>1910</v>
      </c>
      <c r="F7" s="55">
        <v>63342</v>
      </c>
      <c r="G7" s="55">
        <v>2954</v>
      </c>
      <c r="H7" s="8">
        <f t="shared" si="0"/>
        <v>586722</v>
      </c>
    </row>
    <row r="8" spans="1:8" ht="24" thickBot="1">
      <c r="A8" s="5" t="s">
        <v>12</v>
      </c>
      <c r="B8" s="55">
        <v>506557</v>
      </c>
      <c r="C8" s="55">
        <v>15280</v>
      </c>
      <c r="D8" s="55">
        <v>5811</v>
      </c>
      <c r="E8" s="55">
        <v>1966</v>
      </c>
      <c r="F8" s="55">
        <v>64267</v>
      </c>
      <c r="G8" s="55">
        <v>3035</v>
      </c>
      <c r="H8" s="8">
        <f t="shared" si="0"/>
        <v>596916</v>
      </c>
    </row>
    <row r="9" spans="1:8" ht="24" thickBot="1">
      <c r="A9" s="5" t="s">
        <v>13</v>
      </c>
      <c r="B9" s="6">
        <v>498989</v>
      </c>
      <c r="C9" s="6">
        <v>15571</v>
      </c>
      <c r="D9" s="6">
        <v>5847</v>
      </c>
      <c r="E9" s="6">
        <v>1995</v>
      </c>
      <c r="F9" s="6">
        <v>65000</v>
      </c>
      <c r="G9" s="7">
        <v>3138</v>
      </c>
      <c r="H9" s="8">
        <f t="shared" si="0"/>
        <v>590540</v>
      </c>
    </row>
    <row r="11" spans="1:8" ht="18.75">
      <c r="A11" s="180" t="s">
        <v>17</v>
      </c>
      <c r="B11" s="180"/>
      <c r="C11" s="180"/>
      <c r="D11" s="180"/>
      <c r="E11" s="180"/>
      <c r="F11" s="180"/>
      <c r="G11" s="180"/>
      <c r="H11" s="180"/>
    </row>
    <row r="12" spans="1:8" ht="18.75">
      <c r="A12" s="180" t="s">
        <v>65</v>
      </c>
      <c r="B12" s="180"/>
      <c r="C12" s="180"/>
      <c r="D12" s="180"/>
      <c r="E12" s="180"/>
      <c r="F12" s="180"/>
      <c r="G12" s="180"/>
      <c r="H12" s="180"/>
    </row>
    <row r="13" spans="1:8" ht="57.75" customHeight="1">
      <c r="A13" s="177" t="s">
        <v>68</v>
      </c>
      <c r="B13" s="177"/>
      <c r="C13" s="177"/>
      <c r="D13" s="177"/>
      <c r="E13" s="177"/>
      <c r="F13" s="177"/>
      <c r="G13" s="177"/>
      <c r="H13" s="177"/>
    </row>
  </sheetData>
  <sheetProtection/>
  <mergeCells count="5">
    <mergeCell ref="A13:H13"/>
    <mergeCell ref="A1:E1"/>
    <mergeCell ref="G2:H2"/>
    <mergeCell ref="A11:H11"/>
    <mergeCell ref="A12:H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15.00390625" style="92" customWidth="1"/>
    <col min="2" max="4" width="10.00390625" style="92" customWidth="1"/>
    <col min="5" max="5" width="28.140625" style="92" customWidth="1"/>
    <col min="6" max="6" width="12.00390625" style="92" customWidth="1"/>
    <col min="7" max="7" width="10.8515625" style="92" customWidth="1"/>
    <col min="8" max="8" width="9.421875" style="92" bestFit="1" customWidth="1"/>
    <col min="9" max="16384" width="9.140625" style="92" customWidth="1"/>
  </cols>
  <sheetData>
    <row r="1" spans="1:8" ht="19.5">
      <c r="A1" s="182" t="s">
        <v>19</v>
      </c>
      <c r="B1" s="182"/>
      <c r="C1" s="182"/>
      <c r="D1" s="182"/>
      <c r="E1" s="89" t="s">
        <v>91</v>
      </c>
      <c r="F1" s="90" t="s">
        <v>20</v>
      </c>
      <c r="G1" s="91">
        <v>1390</v>
      </c>
      <c r="H1" s="90"/>
    </row>
    <row r="2" spans="1:8" ht="20.25" thickBot="1">
      <c r="A2" s="93"/>
      <c r="B2" s="93"/>
      <c r="C2" s="93"/>
      <c r="D2" s="93"/>
      <c r="E2" s="93"/>
      <c r="F2" s="93"/>
      <c r="G2" s="183" t="s">
        <v>18</v>
      </c>
      <c r="H2" s="183"/>
    </row>
    <row r="3" spans="1:8" ht="24" thickBot="1">
      <c r="A3" s="94" t="s">
        <v>0</v>
      </c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6" t="s">
        <v>7</v>
      </c>
    </row>
    <row r="4" spans="1:8" ht="23.25">
      <c r="A4" s="97" t="s">
        <v>8</v>
      </c>
      <c r="B4" s="98">
        <v>89277</v>
      </c>
      <c r="C4" s="98">
        <v>42751</v>
      </c>
      <c r="D4" s="98">
        <v>4566</v>
      </c>
      <c r="E4" s="98">
        <v>10748</v>
      </c>
      <c r="F4" s="98">
        <v>1951</v>
      </c>
      <c r="G4" s="98">
        <v>5731</v>
      </c>
      <c r="H4" s="99">
        <f aca="true" t="shared" si="0" ref="H4:H9">SUM(B4:G4)</f>
        <v>155024</v>
      </c>
    </row>
    <row r="5" spans="1:8" ht="23.25">
      <c r="A5" s="97" t="s">
        <v>9</v>
      </c>
      <c r="B5" s="100">
        <v>186426</v>
      </c>
      <c r="C5" s="100">
        <v>91285</v>
      </c>
      <c r="D5" s="100">
        <v>124210</v>
      </c>
      <c r="E5" s="100">
        <v>73349</v>
      </c>
      <c r="F5" s="100">
        <v>43961</v>
      </c>
      <c r="G5" s="100">
        <v>17938</v>
      </c>
      <c r="H5" s="99">
        <f t="shared" si="0"/>
        <v>537169</v>
      </c>
    </row>
    <row r="6" spans="1:8" ht="23.25">
      <c r="A6" s="97" t="s">
        <v>10</v>
      </c>
      <c r="B6" s="101">
        <v>186661.71899999998</v>
      </c>
      <c r="C6" s="101">
        <v>59582.26700000002</v>
      </c>
      <c r="D6" s="101">
        <v>103876.53700000001</v>
      </c>
      <c r="E6" s="101">
        <v>48348.859999999986</v>
      </c>
      <c r="F6" s="101">
        <v>28892.547000000006</v>
      </c>
      <c r="G6" s="101">
        <v>15648.019999999997</v>
      </c>
      <c r="H6" s="99">
        <f t="shared" si="0"/>
        <v>443009.95000000007</v>
      </c>
    </row>
    <row r="7" spans="1:8" ht="23.25">
      <c r="A7" s="97" t="s">
        <v>11</v>
      </c>
      <c r="B7" s="102">
        <v>166531.908</v>
      </c>
      <c r="C7" s="102">
        <v>66558.38799999999</v>
      </c>
      <c r="D7" s="102">
        <v>46598.829000000005</v>
      </c>
      <c r="E7" s="102">
        <v>49600.11</v>
      </c>
      <c r="F7" s="102">
        <v>26641.242</v>
      </c>
      <c r="G7" s="102">
        <v>20658.573</v>
      </c>
      <c r="H7" s="102">
        <f t="shared" si="0"/>
        <v>376589.04999999993</v>
      </c>
    </row>
    <row r="8" spans="1:8" ht="23.25">
      <c r="A8" s="97" t="s">
        <v>12</v>
      </c>
      <c r="B8" s="102">
        <v>133101.97100000002</v>
      </c>
      <c r="C8" s="102">
        <v>64831.60799999995</v>
      </c>
      <c r="D8" s="102">
        <v>10669.804999999935</v>
      </c>
      <c r="E8" s="102">
        <v>41597.485000000015</v>
      </c>
      <c r="F8" s="102">
        <v>21866.664999999994</v>
      </c>
      <c r="G8" s="102">
        <v>16491.795000000013</v>
      </c>
      <c r="H8" s="102">
        <f t="shared" si="0"/>
        <v>288559.3289999999</v>
      </c>
    </row>
    <row r="9" spans="1:10" ht="24" thickBot="1">
      <c r="A9" s="97" t="s">
        <v>13</v>
      </c>
      <c r="B9" s="168">
        <v>123404.27399999998</v>
      </c>
      <c r="C9" s="168">
        <v>62032.06800000003</v>
      </c>
      <c r="D9" s="168">
        <v>12990.449000000022</v>
      </c>
      <c r="E9" s="168">
        <v>38945.68500000003</v>
      </c>
      <c r="F9" s="168">
        <v>20607.002999999997</v>
      </c>
      <c r="G9" s="168">
        <v>18788.86</v>
      </c>
      <c r="H9" s="169">
        <f t="shared" si="0"/>
        <v>276768.33900000004</v>
      </c>
      <c r="J9" s="174"/>
    </row>
    <row r="10" spans="1:11" ht="24" thickBot="1">
      <c r="A10" s="103" t="s">
        <v>7</v>
      </c>
      <c r="B10" s="170">
        <f>SUM(B4:B9)</f>
        <v>885402.872</v>
      </c>
      <c r="C10" s="170">
        <f aca="true" t="shared" si="1" ref="C10:H10">SUM(C4:C9)</f>
        <v>387040.331</v>
      </c>
      <c r="D10" s="170">
        <f t="shared" si="1"/>
        <v>302911.62</v>
      </c>
      <c r="E10" s="170">
        <f t="shared" si="1"/>
        <v>262589.14</v>
      </c>
      <c r="F10" s="170">
        <f t="shared" si="1"/>
        <v>143919.457</v>
      </c>
      <c r="G10" s="170">
        <f t="shared" si="1"/>
        <v>95256.248</v>
      </c>
      <c r="H10" s="171">
        <f t="shared" si="1"/>
        <v>2077119.668</v>
      </c>
      <c r="K10" s="174"/>
    </row>
    <row r="11" spans="1:8" ht="22.5" customHeight="1">
      <c r="A11" s="184" t="s">
        <v>21</v>
      </c>
      <c r="B11" s="184"/>
      <c r="C11" s="184"/>
      <c r="D11" s="184"/>
      <c r="E11" s="184"/>
      <c r="F11" s="184"/>
      <c r="G11" s="184"/>
      <c r="H11" s="184"/>
    </row>
    <row r="12" spans="1:8" ht="18.75">
      <c r="A12" s="185" t="s">
        <v>66</v>
      </c>
      <c r="B12" s="185"/>
      <c r="C12" s="185"/>
      <c r="D12" s="185"/>
      <c r="E12" s="185"/>
      <c r="F12" s="185"/>
      <c r="G12" s="185"/>
      <c r="H12" s="185"/>
    </row>
    <row r="13" spans="1:8" ht="57.75" customHeight="1">
      <c r="A13" s="181" t="s">
        <v>69</v>
      </c>
      <c r="B13" s="181"/>
      <c r="C13" s="181"/>
      <c r="D13" s="181"/>
      <c r="E13" s="181"/>
      <c r="F13" s="181"/>
      <c r="G13" s="181"/>
      <c r="H13" s="181"/>
    </row>
    <row r="14" spans="2:7" ht="12.75">
      <c r="B14" s="104"/>
      <c r="C14" s="104"/>
      <c r="D14" s="104"/>
      <c r="E14" s="104"/>
      <c r="F14" s="104"/>
      <c r="G14" s="104"/>
    </row>
    <row r="15" spans="2:7" ht="12.75">
      <c r="B15" s="104"/>
      <c r="C15" s="104"/>
      <c r="D15" s="104"/>
      <c r="E15" s="104"/>
      <c r="F15" s="104"/>
      <c r="G15" s="104"/>
    </row>
  </sheetData>
  <sheetProtection/>
  <mergeCells count="5">
    <mergeCell ref="A13:H13"/>
    <mergeCell ref="A1:D1"/>
    <mergeCell ref="G2:H2"/>
    <mergeCell ref="A11:H11"/>
    <mergeCell ref="A12:H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21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186" t="s">
        <v>40</v>
      </c>
      <c r="B1" s="186"/>
      <c r="C1" s="28" t="s">
        <v>91</v>
      </c>
    </row>
    <row r="2" spans="1:3" ht="20.25" thickBot="1">
      <c r="A2" s="25" t="s">
        <v>39</v>
      </c>
      <c r="B2" s="32">
        <v>1390</v>
      </c>
      <c r="C2" s="33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31.5">
      <c r="A4" s="12" t="s">
        <v>23</v>
      </c>
      <c r="B4" s="80">
        <v>378.4</v>
      </c>
      <c r="C4" s="80">
        <v>402.49999999999994</v>
      </c>
    </row>
    <row r="5" spans="1:3" ht="31.5">
      <c r="A5" s="14" t="s">
        <v>24</v>
      </c>
      <c r="B5" s="80">
        <v>396.3</v>
      </c>
      <c r="C5" s="80">
        <v>428.29999999999995</v>
      </c>
    </row>
    <row r="6" spans="1:3" ht="31.5">
      <c r="A6" s="14" t="s">
        <v>25</v>
      </c>
      <c r="B6" s="80">
        <v>473.8</v>
      </c>
      <c r="C6" s="80">
        <v>500.5</v>
      </c>
    </row>
    <row r="7" spans="1:3" ht="31.5">
      <c r="A7" s="14" t="s">
        <v>26</v>
      </c>
      <c r="B7" s="80">
        <v>525</v>
      </c>
      <c r="C7" s="80">
        <v>545.1</v>
      </c>
    </row>
    <row r="8" spans="1:3" ht="31.5">
      <c r="A8" s="14" t="s">
        <v>27</v>
      </c>
      <c r="B8" s="80">
        <v>545.7</v>
      </c>
      <c r="C8" s="80">
        <v>566.8</v>
      </c>
    </row>
    <row r="9" spans="1:3" ht="31.5">
      <c r="A9" s="15" t="s">
        <v>28</v>
      </c>
      <c r="B9" s="80">
        <v>503.5</v>
      </c>
      <c r="C9" s="80">
        <v>516.6</v>
      </c>
    </row>
    <row r="10" spans="1:3" ht="31.5">
      <c r="A10" s="15" t="s">
        <v>29</v>
      </c>
      <c r="B10" s="80">
        <v>413.9</v>
      </c>
      <c r="C10" s="80">
        <v>426.7</v>
      </c>
    </row>
    <row r="11" spans="1:3" ht="31.5">
      <c r="A11" s="15" t="s">
        <v>30</v>
      </c>
      <c r="B11" s="80">
        <v>356.4</v>
      </c>
      <c r="C11" s="80">
        <v>400.4</v>
      </c>
    </row>
    <row r="12" spans="1:3" ht="31.5">
      <c r="A12" s="15" t="s">
        <v>31</v>
      </c>
      <c r="B12" s="81">
        <v>363.00000000000006</v>
      </c>
      <c r="C12" s="80">
        <v>389.9</v>
      </c>
    </row>
    <row r="13" spans="1:3" ht="31.5">
      <c r="A13" s="15" t="s">
        <v>32</v>
      </c>
      <c r="B13" s="81">
        <v>366</v>
      </c>
      <c r="C13" s="80">
        <v>403.2</v>
      </c>
    </row>
    <row r="14" spans="1:3" ht="31.5">
      <c r="A14" s="15" t="s">
        <v>33</v>
      </c>
      <c r="B14" s="81">
        <v>358.6</v>
      </c>
      <c r="C14" s="80">
        <v>421</v>
      </c>
    </row>
    <row r="15" spans="1:3" ht="32.25" thickBot="1">
      <c r="A15" s="15" t="s">
        <v>34</v>
      </c>
      <c r="B15" s="81">
        <v>359.6</v>
      </c>
      <c r="C15" s="80">
        <v>395.6</v>
      </c>
    </row>
    <row r="16" spans="1:3" ht="32.25" thickBot="1">
      <c r="A16" s="5" t="s">
        <v>38</v>
      </c>
      <c r="B16" s="82">
        <f>MAX(B4:B15)</f>
        <v>545.7</v>
      </c>
      <c r="C16" s="82">
        <f>MAX(C4:C15)</f>
        <v>566.8</v>
      </c>
    </row>
    <row r="18" spans="1:3" ht="39" customHeight="1">
      <c r="A18" s="188" t="s">
        <v>42</v>
      </c>
      <c r="B18" s="187"/>
      <c r="C18" s="187"/>
    </row>
    <row r="19" spans="1:3" ht="42" customHeight="1">
      <c r="A19" s="187" t="s">
        <v>41</v>
      </c>
      <c r="B19" s="187"/>
      <c r="C19" s="187"/>
    </row>
    <row r="20" spans="1:3" ht="60.75" customHeight="1">
      <c r="A20" s="188" t="s">
        <v>43</v>
      </c>
      <c r="B20" s="187"/>
      <c r="C20" s="187"/>
    </row>
    <row r="21" spans="1:3" ht="43.5" customHeight="1">
      <c r="A21" s="187" t="s">
        <v>67</v>
      </c>
      <c r="B21" s="187"/>
      <c r="C21" s="187"/>
    </row>
  </sheetData>
  <sheetProtection/>
  <mergeCells count="5">
    <mergeCell ref="A1:B1"/>
    <mergeCell ref="A21:C21"/>
    <mergeCell ref="A18:C18"/>
    <mergeCell ref="A19:C19"/>
    <mergeCell ref="A20:C2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21"/>
  <sheetViews>
    <sheetView rightToLeft="1" view="pageBreakPreview" zoomScale="124" zoomScaleSheetLayoutView="124" zoomScalePageLayoutView="0" workbookViewId="0" topLeftCell="A10">
      <selection activeCell="I15" sqref="I15"/>
    </sheetView>
  </sheetViews>
  <sheetFormatPr defaultColWidth="9.140625" defaultRowHeight="12.75"/>
  <cols>
    <col min="1" max="1" width="12.7109375" style="0" customWidth="1"/>
    <col min="2" max="8" width="8.140625" style="0" customWidth="1"/>
    <col min="9" max="9" width="12.28125" style="0" customWidth="1"/>
    <col min="10" max="11" width="11.8515625" style="0" customWidth="1"/>
    <col min="16" max="16" width="10.8515625" style="0" customWidth="1"/>
  </cols>
  <sheetData>
    <row r="1" spans="1:18" ht="27.75" thickBot="1">
      <c r="A1" s="201" t="s">
        <v>93</v>
      </c>
      <c r="B1" s="201"/>
      <c r="C1" s="201"/>
      <c r="D1" s="201"/>
      <c r="E1" s="201"/>
      <c r="F1" s="201"/>
      <c r="G1" s="201"/>
      <c r="H1" s="51" t="s">
        <v>92</v>
      </c>
      <c r="I1" s="61" t="s">
        <v>98</v>
      </c>
      <c r="J1" s="31"/>
      <c r="K1" s="31"/>
      <c r="L1" s="201" t="s">
        <v>90</v>
      </c>
      <c r="M1" s="201"/>
      <c r="N1" s="201"/>
      <c r="O1" s="201"/>
      <c r="P1" s="201"/>
      <c r="Q1" s="201"/>
      <c r="R1" s="201"/>
    </row>
    <row r="2" spans="1:18" ht="24" customHeight="1" thickBot="1">
      <c r="A2" s="195" t="s">
        <v>44</v>
      </c>
      <c r="B2" s="197" t="s">
        <v>45</v>
      </c>
      <c r="C2" s="198"/>
      <c r="D2" s="199"/>
      <c r="E2" s="197" t="s">
        <v>50</v>
      </c>
      <c r="F2" s="198"/>
      <c r="G2" s="200"/>
      <c r="H2" s="191" t="s">
        <v>48</v>
      </c>
      <c r="I2" s="192"/>
      <c r="J2" s="193" t="s">
        <v>51</v>
      </c>
      <c r="K2" s="52"/>
      <c r="L2" s="202" t="s">
        <v>44</v>
      </c>
      <c r="M2" s="205" t="s">
        <v>48</v>
      </c>
      <c r="N2" s="206"/>
      <c r="O2" s="206"/>
      <c r="P2" s="206"/>
      <c r="Q2" s="206"/>
      <c r="R2" s="207"/>
    </row>
    <row r="3" spans="1:18" ht="43.5" customHeight="1" thickBot="1">
      <c r="A3" s="196"/>
      <c r="B3" s="62" t="s">
        <v>46</v>
      </c>
      <c r="C3" s="44" t="s">
        <v>47</v>
      </c>
      <c r="D3" s="44" t="s">
        <v>7</v>
      </c>
      <c r="E3" s="44" t="s">
        <v>46</v>
      </c>
      <c r="F3" s="44" t="s">
        <v>47</v>
      </c>
      <c r="G3" s="45" t="s">
        <v>7</v>
      </c>
      <c r="H3" s="53" t="s">
        <v>88</v>
      </c>
      <c r="I3" s="54" t="s">
        <v>89</v>
      </c>
      <c r="J3" s="194"/>
      <c r="K3" s="52"/>
      <c r="L3" s="203"/>
      <c r="M3" s="208" t="s">
        <v>49</v>
      </c>
      <c r="N3" s="209"/>
      <c r="O3" s="210"/>
      <c r="P3" s="211" t="s">
        <v>70</v>
      </c>
      <c r="Q3" s="211"/>
      <c r="R3" s="212"/>
    </row>
    <row r="4" spans="1:18" ht="30" customHeight="1" thickBot="1">
      <c r="A4" s="63" t="s">
        <v>23</v>
      </c>
      <c r="B4" s="4">
        <v>10517.5795</v>
      </c>
      <c r="C4" s="4">
        <v>107.68600000000002</v>
      </c>
      <c r="D4" s="4">
        <v>10625.2655</v>
      </c>
      <c r="E4" s="4">
        <v>5693.623000000001</v>
      </c>
      <c r="F4" s="4">
        <v>342.7062000000001</v>
      </c>
      <c r="G4" s="4">
        <v>6036.329200000002</v>
      </c>
      <c r="H4" s="4">
        <v>13139</v>
      </c>
      <c r="I4" s="73">
        <v>1672.718</v>
      </c>
      <c r="J4" s="4">
        <v>131791</v>
      </c>
      <c r="K4" s="52"/>
      <c r="L4" s="204"/>
      <c r="M4" s="46" t="s">
        <v>46</v>
      </c>
      <c r="N4" s="47" t="s">
        <v>71</v>
      </c>
      <c r="O4" s="48" t="s">
        <v>72</v>
      </c>
      <c r="P4" s="49" t="s">
        <v>46</v>
      </c>
      <c r="Q4" s="50" t="s">
        <v>47</v>
      </c>
      <c r="R4" s="78" t="s">
        <v>72</v>
      </c>
    </row>
    <row r="5" spans="1:18" ht="24" thickBot="1">
      <c r="A5" s="64" t="s">
        <v>24</v>
      </c>
      <c r="B5" s="8">
        <v>10530.7235</v>
      </c>
      <c r="C5" s="8">
        <v>107.68600000000002</v>
      </c>
      <c r="D5" s="8">
        <v>10638.4095</v>
      </c>
      <c r="E5" s="8">
        <v>5704.158000000001</v>
      </c>
      <c r="F5" s="8">
        <v>343.6469</v>
      </c>
      <c r="G5" s="72">
        <v>6047.804900000001</v>
      </c>
      <c r="H5" s="8">
        <v>13200</v>
      </c>
      <c r="I5" s="72">
        <v>1678.118</v>
      </c>
      <c r="J5" s="66">
        <v>132418</v>
      </c>
      <c r="K5" s="43"/>
      <c r="L5" s="16" t="s">
        <v>23</v>
      </c>
      <c r="M5" s="56">
        <v>12719</v>
      </c>
      <c r="N5" s="56">
        <v>420</v>
      </c>
      <c r="O5" s="37">
        <v>13139</v>
      </c>
      <c r="P5" s="56">
        <v>1385.258</v>
      </c>
      <c r="Q5" s="56">
        <v>287.46</v>
      </c>
      <c r="R5" s="38">
        <v>1672.718</v>
      </c>
    </row>
    <row r="6" spans="1:18" ht="24" thickBot="1">
      <c r="A6" s="63" t="s">
        <v>25</v>
      </c>
      <c r="B6" s="65">
        <v>10552</v>
      </c>
      <c r="C6" s="65">
        <v>107.7</v>
      </c>
      <c r="D6" s="65">
        <f aca="true" t="shared" si="0" ref="D6:D15">+C6+B6</f>
        <v>10659.7</v>
      </c>
      <c r="E6" s="65">
        <v>5706.7</v>
      </c>
      <c r="F6" s="65">
        <v>345.1</v>
      </c>
      <c r="G6" s="65">
        <f aca="true" t="shared" si="1" ref="G6:G15">+F6+E6</f>
        <v>6051.8</v>
      </c>
      <c r="H6" s="65">
        <f aca="true" t="shared" si="2" ref="H6:H15">+M7+N7</f>
        <v>13264</v>
      </c>
      <c r="I6" s="71">
        <f aca="true" t="shared" si="3" ref="I6:I15">+P7+Q7</f>
        <v>1685.188</v>
      </c>
      <c r="J6" s="68">
        <v>132810</v>
      </c>
      <c r="K6" s="43"/>
      <c r="L6" s="17" t="s">
        <v>24</v>
      </c>
      <c r="M6" s="56">
        <v>12780</v>
      </c>
      <c r="N6" s="56">
        <v>420</v>
      </c>
      <c r="O6" s="39">
        <v>13200</v>
      </c>
      <c r="P6" s="56">
        <v>1390.658</v>
      </c>
      <c r="Q6" s="56">
        <v>287.46</v>
      </c>
      <c r="R6" s="40">
        <v>1678.118</v>
      </c>
    </row>
    <row r="7" spans="1:18" ht="24" thickBot="1">
      <c r="A7" s="64" t="s">
        <v>26</v>
      </c>
      <c r="B7" s="70">
        <v>10578.4</v>
      </c>
      <c r="C7" s="70">
        <v>107.7</v>
      </c>
      <c r="D7" s="70">
        <f t="shared" si="0"/>
        <v>10686.1</v>
      </c>
      <c r="E7" s="70">
        <v>5714.2</v>
      </c>
      <c r="F7" s="70">
        <v>346.8</v>
      </c>
      <c r="G7" s="70">
        <f>+F7+E7</f>
        <v>6061</v>
      </c>
      <c r="H7" s="70">
        <f t="shared" si="2"/>
        <v>13341</v>
      </c>
      <c r="I7" s="74">
        <f t="shared" si="3"/>
        <v>1693.048</v>
      </c>
      <c r="J7" s="70">
        <v>133191</v>
      </c>
      <c r="K7" s="43"/>
      <c r="L7" s="17" t="s">
        <v>25</v>
      </c>
      <c r="M7" s="56">
        <v>12844</v>
      </c>
      <c r="N7" s="56">
        <v>420</v>
      </c>
      <c r="O7" s="39">
        <f aca="true" t="shared" si="4" ref="O7:O16">+N7+M7</f>
        <v>13264</v>
      </c>
      <c r="P7" s="56">
        <v>1397.728</v>
      </c>
      <c r="Q7" s="56">
        <v>287.46</v>
      </c>
      <c r="R7" s="40">
        <f aca="true" t="shared" si="5" ref="R7:R16">+Q7+P7</f>
        <v>1685.188</v>
      </c>
    </row>
    <row r="8" spans="1:18" ht="24" thickBot="1">
      <c r="A8" s="63" t="s">
        <v>27</v>
      </c>
      <c r="B8" s="65">
        <v>10607.8925</v>
      </c>
      <c r="C8" s="65">
        <v>108.67800000000001</v>
      </c>
      <c r="D8" s="65">
        <f t="shared" si="0"/>
        <v>10716.5705</v>
      </c>
      <c r="E8" s="65">
        <v>5738.646</v>
      </c>
      <c r="F8" s="65">
        <v>347.33290000000005</v>
      </c>
      <c r="G8" s="65">
        <f t="shared" si="1"/>
        <v>6085.9789</v>
      </c>
      <c r="H8" s="70">
        <f t="shared" si="2"/>
        <v>13415</v>
      </c>
      <c r="I8" s="74">
        <f t="shared" si="3"/>
        <v>1700.278</v>
      </c>
      <c r="J8" s="65">
        <v>133635</v>
      </c>
      <c r="K8" s="43"/>
      <c r="L8" s="17" t="s">
        <v>26</v>
      </c>
      <c r="M8" s="69">
        <v>12918</v>
      </c>
      <c r="N8" s="69">
        <v>423</v>
      </c>
      <c r="O8" s="39">
        <f t="shared" si="4"/>
        <v>13341</v>
      </c>
      <c r="P8" s="69">
        <v>1403.888</v>
      </c>
      <c r="Q8" s="69">
        <v>289.16</v>
      </c>
      <c r="R8" s="40">
        <f t="shared" si="5"/>
        <v>1693.048</v>
      </c>
    </row>
    <row r="9" spans="1:18" ht="24" thickBot="1">
      <c r="A9" s="64" t="s">
        <v>28</v>
      </c>
      <c r="B9" s="8">
        <v>10629.7395</v>
      </c>
      <c r="C9" s="8">
        <v>110.02800000000002</v>
      </c>
      <c r="D9" s="8">
        <f t="shared" si="0"/>
        <v>10739.7675</v>
      </c>
      <c r="E9" s="8">
        <v>5759.602</v>
      </c>
      <c r="F9" s="8">
        <v>348.06790000000007</v>
      </c>
      <c r="G9" s="8">
        <f t="shared" si="1"/>
        <v>6107.6699</v>
      </c>
      <c r="H9" s="8">
        <f t="shared" si="2"/>
        <v>13465</v>
      </c>
      <c r="I9" s="72">
        <f t="shared" si="3"/>
        <v>1708.433</v>
      </c>
      <c r="J9" s="8">
        <v>133687</v>
      </c>
      <c r="K9" s="43"/>
      <c r="L9" s="17" t="s">
        <v>27</v>
      </c>
      <c r="M9" s="56">
        <v>12991</v>
      </c>
      <c r="N9" s="56">
        <v>424</v>
      </c>
      <c r="O9" s="39">
        <f t="shared" si="4"/>
        <v>13415</v>
      </c>
      <c r="P9" s="56">
        <v>1410.618</v>
      </c>
      <c r="Q9" s="56">
        <v>289.66</v>
      </c>
      <c r="R9" s="40">
        <f t="shared" si="5"/>
        <v>1700.278</v>
      </c>
    </row>
    <row r="10" spans="1:18" ht="24" thickBot="1">
      <c r="A10" s="63" t="s">
        <v>29</v>
      </c>
      <c r="B10" s="71">
        <v>10638.3</v>
      </c>
      <c r="C10" s="176">
        <v>110.02800000000002</v>
      </c>
      <c r="D10" s="65">
        <f t="shared" si="0"/>
        <v>10748.328</v>
      </c>
      <c r="E10" s="71">
        <f>'[1]خلاصه شبکه '!$E$22+'[1]خلاصه شبکه '!$E$23+'[1]خلاصه شبکه '!$E$25+'[1]خلاصه شبکه '!$E$26</f>
        <v>5812.948</v>
      </c>
      <c r="F10" s="71">
        <f>'[1]خلاصه شبکه '!$E$24+'[1]خلاصه شبکه '!$E$27</f>
        <v>349.68989999999997</v>
      </c>
      <c r="G10" s="71">
        <f t="shared" si="1"/>
        <v>6162.637900000001</v>
      </c>
      <c r="H10" s="8">
        <f t="shared" si="2"/>
        <v>13509</v>
      </c>
      <c r="I10" s="71">
        <f t="shared" si="3"/>
        <v>1714.003</v>
      </c>
      <c r="J10" s="65">
        <v>134525</v>
      </c>
      <c r="K10" s="43"/>
      <c r="L10" s="18" t="s">
        <v>28</v>
      </c>
      <c r="M10" s="56">
        <v>13041</v>
      </c>
      <c r="N10" s="56">
        <v>424</v>
      </c>
      <c r="O10" s="39">
        <f t="shared" si="4"/>
        <v>13465</v>
      </c>
      <c r="P10" s="56">
        <v>1418.773</v>
      </c>
      <c r="Q10" s="56">
        <v>289.66</v>
      </c>
      <c r="R10" s="40">
        <f t="shared" si="5"/>
        <v>1708.433</v>
      </c>
    </row>
    <row r="11" spans="1:18" ht="24" thickBot="1">
      <c r="A11" s="64" t="s">
        <v>30</v>
      </c>
      <c r="B11" s="8">
        <f>'[2]خلاصه شبکه '!$E$15+'[2]خلاصه شبکه '!$E$16+'[2]خلاصه شبکه '!$E$18+'[2]خلاصه شبکه '!$E$19</f>
        <v>10641.469500000001</v>
      </c>
      <c r="C11" s="8">
        <v>110.6</v>
      </c>
      <c r="D11" s="8">
        <f t="shared" si="0"/>
        <v>10752.069500000001</v>
      </c>
      <c r="E11" s="8">
        <f>'[2]خلاصه شبکه '!$E$22+'[2]خلاصه شبکه '!$E$23+'[2]خلاصه شبکه '!$E$25+'[2]خلاصه شبکه '!$E$26</f>
        <v>5775.6939999999995</v>
      </c>
      <c r="F11" s="8">
        <f>'[2]خلاصه شبکه '!$E$24+'[2]خلاصه شبکه '!$E$27</f>
        <v>348.53290000000004</v>
      </c>
      <c r="G11" s="8">
        <f t="shared" si="1"/>
        <v>6124.2269</v>
      </c>
      <c r="H11" s="8">
        <f t="shared" si="2"/>
        <v>13547</v>
      </c>
      <c r="I11" s="75">
        <f t="shared" si="3"/>
        <v>1718.153</v>
      </c>
      <c r="J11" s="8">
        <v>135178</v>
      </c>
      <c r="K11" s="43"/>
      <c r="L11" s="18" t="s">
        <v>29</v>
      </c>
      <c r="M11" s="56">
        <v>13083</v>
      </c>
      <c r="N11" s="56">
        <v>426</v>
      </c>
      <c r="O11" s="39">
        <f t="shared" si="4"/>
        <v>13509</v>
      </c>
      <c r="P11" s="56">
        <v>1422.293</v>
      </c>
      <c r="Q11" s="56">
        <v>291.71</v>
      </c>
      <c r="R11" s="40">
        <f t="shared" si="5"/>
        <v>1714.003</v>
      </c>
    </row>
    <row r="12" spans="1:18" ht="24" thickBot="1">
      <c r="A12" s="63" t="s">
        <v>31</v>
      </c>
      <c r="B12" s="65">
        <v>10650.471500000001</v>
      </c>
      <c r="C12" s="65">
        <v>110.68300000000002</v>
      </c>
      <c r="D12" s="65">
        <f t="shared" si="0"/>
        <v>10761.154500000002</v>
      </c>
      <c r="E12" s="65">
        <v>5780.4039999999995</v>
      </c>
      <c r="F12" s="65">
        <v>348.60490000000004</v>
      </c>
      <c r="G12" s="65">
        <f t="shared" si="1"/>
        <v>6129.0089</v>
      </c>
      <c r="H12" s="65">
        <f t="shared" si="2"/>
        <v>13589</v>
      </c>
      <c r="I12" s="71">
        <f t="shared" si="3"/>
        <v>1722.538</v>
      </c>
      <c r="J12" s="65">
        <v>135267</v>
      </c>
      <c r="K12" s="43"/>
      <c r="L12" s="18" t="s">
        <v>30</v>
      </c>
      <c r="M12" s="56">
        <v>13121</v>
      </c>
      <c r="N12" s="56">
        <v>426</v>
      </c>
      <c r="O12" s="39">
        <f t="shared" si="4"/>
        <v>13547</v>
      </c>
      <c r="P12" s="57">
        <v>1426.443</v>
      </c>
      <c r="Q12" s="57">
        <v>291.71</v>
      </c>
      <c r="R12" s="40">
        <f t="shared" si="5"/>
        <v>1718.153</v>
      </c>
    </row>
    <row r="13" spans="1:18" ht="24" thickBot="1">
      <c r="A13" s="64" t="s">
        <v>32</v>
      </c>
      <c r="B13" s="8">
        <v>10655.421500000002</v>
      </c>
      <c r="C13" s="8">
        <v>110.733</v>
      </c>
      <c r="D13" s="8">
        <f t="shared" si="0"/>
        <v>10766.154500000002</v>
      </c>
      <c r="E13" s="8">
        <v>5783.074</v>
      </c>
      <c r="F13" s="8">
        <v>348.6849000000001</v>
      </c>
      <c r="G13" s="8">
        <f t="shared" si="1"/>
        <v>6131.7589</v>
      </c>
      <c r="H13" s="8">
        <f t="shared" si="2"/>
        <v>13626</v>
      </c>
      <c r="I13" s="72">
        <f t="shared" si="3"/>
        <v>1726.978</v>
      </c>
      <c r="J13" s="8">
        <v>135441</v>
      </c>
      <c r="K13" s="43"/>
      <c r="L13" s="18" t="s">
        <v>31</v>
      </c>
      <c r="M13" s="56">
        <v>13162</v>
      </c>
      <c r="N13" s="56">
        <v>427</v>
      </c>
      <c r="O13" s="39">
        <f t="shared" si="4"/>
        <v>13589</v>
      </c>
      <c r="P13" s="76">
        <v>1430.028</v>
      </c>
      <c r="Q13" s="76">
        <v>292.51</v>
      </c>
      <c r="R13" s="40">
        <f t="shared" si="5"/>
        <v>1722.538</v>
      </c>
    </row>
    <row r="14" spans="1:18" ht="24" thickBot="1">
      <c r="A14" s="63" t="s">
        <v>33</v>
      </c>
      <c r="B14" s="65">
        <v>10690.896500000003</v>
      </c>
      <c r="C14" s="65">
        <v>110.83000000000001</v>
      </c>
      <c r="D14" s="65">
        <f t="shared" si="0"/>
        <v>10801.726500000002</v>
      </c>
      <c r="E14" s="65">
        <v>5794.655999999999</v>
      </c>
      <c r="F14" s="65">
        <v>349.27690000000007</v>
      </c>
      <c r="G14" s="65">
        <f t="shared" si="1"/>
        <v>6143.932899999999</v>
      </c>
      <c r="H14" s="8">
        <f t="shared" si="2"/>
        <v>13719</v>
      </c>
      <c r="I14" s="72">
        <f t="shared" si="3"/>
        <v>1734.448</v>
      </c>
      <c r="J14" s="65">
        <v>135837</v>
      </c>
      <c r="K14" s="43"/>
      <c r="L14" s="18" t="s">
        <v>32</v>
      </c>
      <c r="M14" s="56">
        <v>13197</v>
      </c>
      <c r="N14" s="56">
        <v>429</v>
      </c>
      <c r="O14" s="39">
        <f t="shared" si="4"/>
        <v>13626</v>
      </c>
      <c r="P14" s="56">
        <v>1433.468</v>
      </c>
      <c r="Q14" s="56">
        <v>293.51</v>
      </c>
      <c r="R14" s="40">
        <f t="shared" si="5"/>
        <v>1726.978</v>
      </c>
    </row>
    <row r="15" spans="1:18" ht="24" thickBot="1">
      <c r="A15" s="64" t="s">
        <v>34</v>
      </c>
      <c r="B15" s="8">
        <v>10701.934500000001</v>
      </c>
      <c r="C15" s="8">
        <v>110.83000000000001</v>
      </c>
      <c r="D15" s="8">
        <f t="shared" si="0"/>
        <v>10812.764500000001</v>
      </c>
      <c r="E15" s="8">
        <v>5812.948</v>
      </c>
      <c r="F15" s="8">
        <v>349.68989999999997</v>
      </c>
      <c r="G15" s="8">
        <f t="shared" si="1"/>
        <v>6162.637900000001</v>
      </c>
      <c r="H15" s="8">
        <f t="shared" si="2"/>
        <v>13815</v>
      </c>
      <c r="I15" s="172">
        <f t="shared" si="3"/>
        <v>1739.128</v>
      </c>
      <c r="J15" s="8">
        <v>137311</v>
      </c>
      <c r="K15" s="43"/>
      <c r="L15" s="18" t="s">
        <v>33</v>
      </c>
      <c r="M15" s="56">
        <v>13290</v>
      </c>
      <c r="N15" s="56">
        <v>429</v>
      </c>
      <c r="O15" s="39">
        <f t="shared" si="4"/>
        <v>13719</v>
      </c>
      <c r="P15" s="77">
        <v>1440.938</v>
      </c>
      <c r="Q15" s="56">
        <v>293.51</v>
      </c>
      <c r="R15" s="40">
        <f t="shared" si="5"/>
        <v>1734.448</v>
      </c>
    </row>
    <row r="16" spans="11:18" ht="24" thickBot="1">
      <c r="K16" s="43"/>
      <c r="L16" s="19" t="s">
        <v>115</v>
      </c>
      <c r="M16" s="79">
        <f>'[1]خلاصه شبکه '!$E$3+'[1]خلاصه شبکه '!$E$7+'[1]خلاصه شبکه '!$E$11</f>
        <v>13385</v>
      </c>
      <c r="N16" s="79">
        <v>430</v>
      </c>
      <c r="O16" s="41">
        <f t="shared" si="4"/>
        <v>13815</v>
      </c>
      <c r="P16" s="173">
        <f>('[1]خلاصه شبکه '!$E$4+'[1]خلاصه شبکه '!$E$8+'[1]خلاصه شبکه '!$E$12)/1000</f>
        <v>1445.118</v>
      </c>
      <c r="Q16" s="79">
        <v>294.01</v>
      </c>
      <c r="R16" s="42">
        <f t="shared" si="5"/>
        <v>1739.128</v>
      </c>
    </row>
    <row r="17" spans="1:18" ht="43.5" customHeight="1">
      <c r="A17" s="190" t="s">
        <v>52</v>
      </c>
      <c r="B17" s="190"/>
      <c r="C17" s="190"/>
      <c r="D17" s="190"/>
      <c r="E17" s="190"/>
      <c r="F17" s="190"/>
      <c r="G17" s="190"/>
      <c r="H17" s="190"/>
      <c r="I17" s="190"/>
      <c r="J17" s="190"/>
      <c r="L17" s="189" t="s">
        <v>116</v>
      </c>
      <c r="M17" s="189"/>
      <c r="N17" s="189"/>
      <c r="O17" s="189"/>
      <c r="P17" s="189"/>
      <c r="Q17" s="189"/>
      <c r="R17" s="189"/>
    </row>
    <row r="18" ht="40.5" customHeight="1">
      <c r="K18" s="36"/>
    </row>
    <row r="19" ht="12.75">
      <c r="I19">
        <f>10761.2-103.7-6.9</f>
        <v>10650.6</v>
      </c>
    </row>
    <row r="20" spans="6:9" ht="12.75">
      <c r="F20">
        <f>10748.3-6.9-103.1</f>
        <v>10638.3</v>
      </c>
      <c r="I20">
        <f>103.7+6.9</f>
        <v>110.60000000000001</v>
      </c>
    </row>
    <row r="21" ht="12.75">
      <c r="I21" s="175">
        <f>103.1+6.9</f>
        <v>110</v>
      </c>
    </row>
  </sheetData>
  <sheetProtection/>
  <mergeCells count="13">
    <mergeCell ref="A1:G1"/>
    <mergeCell ref="L2:L4"/>
    <mergeCell ref="L1:R1"/>
    <mergeCell ref="M2:R2"/>
    <mergeCell ref="M3:O3"/>
    <mergeCell ref="P3:R3"/>
    <mergeCell ref="L17:R17"/>
    <mergeCell ref="A17:J17"/>
    <mergeCell ref="H2:I2"/>
    <mergeCell ref="J2:J3"/>
    <mergeCell ref="A2:A3"/>
    <mergeCell ref="B2:D2"/>
    <mergeCell ref="E2:G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101" r:id="rId1"/>
  <colBreaks count="1" manualBreakCount="1">
    <brk id="10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A126"/>
  <sheetViews>
    <sheetView rightToLeft="1" tabSelected="1" view="pageBreakPreview" zoomScale="60" zoomScalePageLayoutView="0" workbookViewId="0" topLeftCell="A1">
      <selection activeCell="N53" sqref="N53"/>
    </sheetView>
  </sheetViews>
  <sheetFormatPr defaultColWidth="9.140625" defaultRowHeight="12.75"/>
  <cols>
    <col min="1" max="1" width="12.57421875" style="110" customWidth="1"/>
    <col min="2" max="2" width="10.28125" style="110" customWidth="1"/>
    <col min="3" max="3" width="12.140625" style="110" customWidth="1"/>
    <col min="4" max="4" width="28.140625" style="110" customWidth="1"/>
    <col min="5" max="5" width="22.7109375" style="110" customWidth="1"/>
    <col min="6" max="6" width="12.421875" style="110" customWidth="1"/>
    <col min="7" max="9" width="10.57421875" style="110" customWidth="1"/>
    <col min="10" max="10" width="11.00390625" style="110" customWidth="1"/>
    <col min="11" max="11" width="14.00390625" style="110" customWidth="1"/>
    <col min="12" max="13" width="9.140625" style="110" customWidth="1"/>
    <col min="14" max="14" width="12.28125" style="110" customWidth="1"/>
    <col min="15" max="15" width="16.7109375" style="110" customWidth="1"/>
    <col min="16" max="16" width="10.7109375" style="110" customWidth="1"/>
    <col min="17" max="19" width="9.140625" style="110" customWidth="1"/>
    <col min="20" max="20" width="12.57421875" style="110" customWidth="1"/>
    <col min="21" max="16384" width="9.140625" style="110" customWidth="1"/>
  </cols>
  <sheetData>
    <row r="1" spans="1:21" ht="18" thickBot="1">
      <c r="A1" s="213" t="s">
        <v>55</v>
      </c>
      <c r="B1" s="213"/>
      <c r="C1" s="213"/>
      <c r="D1" s="213"/>
      <c r="E1" s="107" t="s">
        <v>91</v>
      </c>
      <c r="F1" s="106" t="s">
        <v>39</v>
      </c>
      <c r="G1" s="107">
        <v>1390</v>
      </c>
      <c r="H1" s="108"/>
      <c r="I1" s="109" t="s">
        <v>101</v>
      </c>
      <c r="J1" s="109"/>
      <c r="K1" s="109"/>
      <c r="L1" s="109"/>
      <c r="M1" s="109"/>
      <c r="N1" s="109"/>
      <c r="O1" s="109"/>
      <c r="P1" s="109"/>
      <c r="Q1" s="109"/>
      <c r="R1" s="109"/>
      <c r="S1" s="107"/>
      <c r="T1" s="107"/>
      <c r="U1" s="107"/>
    </row>
    <row r="2" spans="1:22" ht="23.25" customHeight="1" thickBot="1">
      <c r="A2" s="221" t="s">
        <v>35</v>
      </c>
      <c r="B2" s="223" t="s">
        <v>53</v>
      </c>
      <c r="C2" s="223" t="s">
        <v>54</v>
      </c>
      <c r="D2" s="229" t="s">
        <v>56</v>
      </c>
      <c r="E2" s="229" t="s">
        <v>57</v>
      </c>
      <c r="F2" s="223" t="s">
        <v>48</v>
      </c>
      <c r="G2" s="224"/>
      <c r="H2" s="111"/>
      <c r="I2" s="109" t="s">
        <v>102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2"/>
    </row>
    <row r="3" spans="1:8" ht="55.5" customHeight="1" thickBot="1">
      <c r="A3" s="222"/>
      <c r="B3" s="225"/>
      <c r="C3" s="225"/>
      <c r="D3" s="230"/>
      <c r="E3" s="230"/>
      <c r="F3" s="114" t="s">
        <v>58</v>
      </c>
      <c r="G3" s="115" t="s">
        <v>49</v>
      </c>
      <c r="H3" s="111"/>
    </row>
    <row r="4" spans="1:27" ht="24.75" thickBot="1">
      <c r="A4" s="116" t="s">
        <v>23</v>
      </c>
      <c r="B4" s="117">
        <v>1</v>
      </c>
      <c r="C4" s="118">
        <v>5</v>
      </c>
      <c r="D4" s="118">
        <v>0.2</v>
      </c>
      <c r="E4" s="117">
        <v>0</v>
      </c>
      <c r="F4" s="118">
        <v>50</v>
      </c>
      <c r="G4" s="119">
        <v>1</v>
      </c>
      <c r="H4" s="111"/>
      <c r="I4" s="120"/>
      <c r="J4" s="121" t="s">
        <v>84</v>
      </c>
      <c r="K4" s="122" t="s">
        <v>103</v>
      </c>
      <c r="L4" s="122"/>
      <c r="M4" s="122"/>
      <c r="N4" s="122"/>
      <c r="O4" s="123"/>
      <c r="P4" s="123"/>
      <c r="Q4" s="122"/>
      <c r="R4" s="122"/>
      <c r="S4" s="122"/>
      <c r="T4" s="122"/>
      <c r="U4" s="123"/>
      <c r="V4" s="123"/>
      <c r="W4" s="124" t="s">
        <v>74</v>
      </c>
      <c r="AA4" s="125"/>
    </row>
    <row r="5" spans="1:23" ht="21.75" thickBot="1">
      <c r="A5" s="126" t="s">
        <v>24</v>
      </c>
      <c r="B5" s="117">
        <v>0</v>
      </c>
      <c r="C5" s="117">
        <v>0</v>
      </c>
      <c r="D5" s="117">
        <v>0</v>
      </c>
      <c r="E5" s="117">
        <v>0</v>
      </c>
      <c r="F5" s="117">
        <v>0</v>
      </c>
      <c r="G5" s="119">
        <v>0</v>
      </c>
      <c r="H5" s="111"/>
      <c r="I5" s="231" t="s">
        <v>87</v>
      </c>
      <c r="J5" s="226" t="s">
        <v>95</v>
      </c>
      <c r="K5" s="216" t="s">
        <v>79</v>
      </c>
      <c r="L5" s="226" t="s">
        <v>78</v>
      </c>
      <c r="M5" s="226" t="s">
        <v>77</v>
      </c>
      <c r="N5" s="216" t="s">
        <v>76</v>
      </c>
      <c r="O5" s="216" t="s">
        <v>73</v>
      </c>
      <c r="P5" s="216" t="s">
        <v>107</v>
      </c>
      <c r="Q5" s="226" t="s">
        <v>54</v>
      </c>
      <c r="R5" s="239" t="s">
        <v>85</v>
      </c>
      <c r="S5" s="240"/>
      <c r="T5" s="239" t="s">
        <v>75</v>
      </c>
      <c r="U5" s="240"/>
      <c r="V5" s="236" t="s">
        <v>104</v>
      </c>
      <c r="W5" s="226" t="s">
        <v>105</v>
      </c>
    </row>
    <row r="6" spans="1:23" ht="24.75" customHeight="1">
      <c r="A6" s="126" t="s">
        <v>25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9">
        <v>0</v>
      </c>
      <c r="H6" s="111"/>
      <c r="I6" s="232"/>
      <c r="J6" s="227"/>
      <c r="K6" s="217"/>
      <c r="L6" s="227"/>
      <c r="M6" s="227"/>
      <c r="N6" s="217"/>
      <c r="O6" s="217"/>
      <c r="P6" s="217"/>
      <c r="Q6" s="227"/>
      <c r="R6" s="128" t="s">
        <v>80</v>
      </c>
      <c r="S6" s="129" t="s">
        <v>81</v>
      </c>
      <c r="T6" s="127" t="s">
        <v>86</v>
      </c>
      <c r="U6" s="127" t="s">
        <v>49</v>
      </c>
      <c r="V6" s="237"/>
      <c r="W6" s="227"/>
    </row>
    <row r="7" spans="1:23" ht="24.75" customHeight="1" thickBot="1">
      <c r="A7" s="126" t="s">
        <v>26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9">
        <v>0</v>
      </c>
      <c r="H7" s="111"/>
      <c r="I7" s="233"/>
      <c r="J7" s="228"/>
      <c r="K7" s="218"/>
      <c r="L7" s="228"/>
      <c r="M7" s="228"/>
      <c r="N7" s="218"/>
      <c r="O7" s="218"/>
      <c r="P7" s="218"/>
      <c r="Q7" s="228"/>
      <c r="R7" s="130" t="s">
        <v>83</v>
      </c>
      <c r="S7" s="131" t="s">
        <v>83</v>
      </c>
      <c r="T7" s="130" t="s">
        <v>82</v>
      </c>
      <c r="U7" s="130"/>
      <c r="V7" s="238"/>
      <c r="W7" s="228"/>
    </row>
    <row r="8" spans="1:23" ht="24.75" customHeight="1">
      <c r="A8" s="126" t="s">
        <v>27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3">
        <v>0</v>
      </c>
      <c r="H8" s="111"/>
      <c r="I8" s="134" t="s">
        <v>72</v>
      </c>
      <c r="J8" s="135"/>
      <c r="K8" s="135"/>
      <c r="L8" s="135"/>
      <c r="M8" s="135"/>
      <c r="N8" s="135"/>
      <c r="O8" s="135"/>
      <c r="P8" s="136"/>
      <c r="Q8" s="137">
        <f>SUM(Q9:Q126)</f>
        <v>35</v>
      </c>
      <c r="R8" s="137">
        <f>SUM(R9:R126)</f>
        <v>0.7569999999999999</v>
      </c>
      <c r="S8" s="137">
        <f>SUM(S9:S126)</f>
        <v>2.7800000000000002</v>
      </c>
      <c r="T8" s="137">
        <f>SUM(T9:T126)</f>
        <v>200</v>
      </c>
      <c r="U8" s="137">
        <f>SUM(U9:U126)</f>
        <v>5</v>
      </c>
      <c r="V8" s="138"/>
      <c r="W8" s="138"/>
    </row>
    <row r="9" spans="1:23" ht="24.75" customHeight="1">
      <c r="A9" s="139" t="s">
        <v>28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3">
        <v>0</v>
      </c>
      <c r="H9" s="111"/>
      <c r="I9" s="140">
        <v>1</v>
      </c>
      <c r="J9" s="141" t="s">
        <v>100</v>
      </c>
      <c r="K9" s="142" t="s">
        <v>97</v>
      </c>
      <c r="L9" s="141" t="s">
        <v>96</v>
      </c>
      <c r="M9" s="141" t="s">
        <v>96</v>
      </c>
      <c r="N9" s="143" t="s">
        <v>97</v>
      </c>
      <c r="O9" s="143" t="s">
        <v>99</v>
      </c>
      <c r="P9" s="141" t="s">
        <v>96</v>
      </c>
      <c r="Q9" s="141">
        <v>5</v>
      </c>
      <c r="R9" s="141">
        <v>0</v>
      </c>
      <c r="S9" s="141">
        <v>0.2</v>
      </c>
      <c r="T9" s="141">
        <v>50</v>
      </c>
      <c r="U9" s="141">
        <v>1</v>
      </c>
      <c r="V9" s="141">
        <v>4</v>
      </c>
      <c r="W9" s="141">
        <v>1</v>
      </c>
    </row>
    <row r="10" spans="1:23" ht="24.75" customHeight="1">
      <c r="A10" s="139" t="s">
        <v>29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3">
        <v>0</v>
      </c>
      <c r="H10" s="111"/>
      <c r="I10" s="140">
        <v>2</v>
      </c>
      <c r="J10" s="141" t="s">
        <v>106</v>
      </c>
      <c r="K10" s="144" t="s">
        <v>108</v>
      </c>
      <c r="L10" s="141" t="s">
        <v>96</v>
      </c>
      <c r="M10" s="141" t="s">
        <v>96</v>
      </c>
      <c r="N10" s="145" t="s">
        <v>109</v>
      </c>
      <c r="O10" s="145" t="s">
        <v>111</v>
      </c>
      <c r="P10" s="141" t="s">
        <v>96</v>
      </c>
      <c r="Q10" s="146">
        <v>5</v>
      </c>
      <c r="R10" s="141">
        <v>0.12</v>
      </c>
      <c r="S10" s="141">
        <v>0.4</v>
      </c>
      <c r="T10" s="141">
        <v>25</v>
      </c>
      <c r="U10" s="141">
        <v>1</v>
      </c>
      <c r="V10" s="141">
        <v>2</v>
      </c>
      <c r="W10" s="141">
        <v>2</v>
      </c>
    </row>
    <row r="11" spans="1:23" ht="24.75" customHeight="1">
      <c r="A11" s="139" t="s">
        <v>30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3">
        <v>0</v>
      </c>
      <c r="H11" s="111"/>
      <c r="I11" s="140">
        <v>3</v>
      </c>
      <c r="J11" s="141" t="s">
        <v>106</v>
      </c>
      <c r="K11" s="141" t="s">
        <v>108</v>
      </c>
      <c r="L11" s="141" t="s">
        <v>96</v>
      </c>
      <c r="M11" s="141" t="s">
        <v>96</v>
      </c>
      <c r="N11" s="141" t="s">
        <v>110</v>
      </c>
      <c r="O11" s="141" t="s">
        <v>121</v>
      </c>
      <c r="P11" s="141" t="s">
        <v>96</v>
      </c>
      <c r="Q11" s="141">
        <v>4</v>
      </c>
      <c r="R11" s="141">
        <v>0.12</v>
      </c>
      <c r="S11" s="141">
        <v>0.48</v>
      </c>
      <c r="T11" s="141">
        <v>25</v>
      </c>
      <c r="U11" s="141">
        <v>1</v>
      </c>
      <c r="V11" s="141">
        <v>2</v>
      </c>
      <c r="W11" s="141">
        <v>4</v>
      </c>
    </row>
    <row r="12" spans="1:23" ht="24.75" customHeight="1">
      <c r="A12" s="139" t="s">
        <v>31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3">
        <v>0</v>
      </c>
      <c r="H12" s="111"/>
      <c r="I12" s="140">
        <v>4</v>
      </c>
      <c r="J12" s="141" t="s">
        <v>106</v>
      </c>
      <c r="K12" s="141" t="s">
        <v>112</v>
      </c>
      <c r="L12" s="141" t="s">
        <v>96</v>
      </c>
      <c r="M12" s="141" t="s">
        <v>96</v>
      </c>
      <c r="N12" s="141" t="s">
        <v>113</v>
      </c>
      <c r="O12" s="141" t="s">
        <v>114</v>
      </c>
      <c r="P12" s="141" t="s">
        <v>96</v>
      </c>
      <c r="Q12" s="146">
        <v>6</v>
      </c>
      <c r="R12" s="141">
        <v>0.217</v>
      </c>
      <c r="S12" s="141">
        <v>0</v>
      </c>
      <c r="T12" s="141">
        <v>50</v>
      </c>
      <c r="U12" s="141">
        <v>1</v>
      </c>
      <c r="V12" s="141">
        <v>4</v>
      </c>
      <c r="W12" s="141">
        <v>2</v>
      </c>
    </row>
    <row r="13" spans="1:23" ht="24.75" customHeight="1">
      <c r="A13" s="139" t="s">
        <v>32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3">
        <v>0</v>
      </c>
      <c r="H13" s="111"/>
      <c r="I13" s="140">
        <v>5</v>
      </c>
      <c r="J13" s="141" t="s">
        <v>120</v>
      </c>
      <c r="K13" s="146" t="s">
        <v>117</v>
      </c>
      <c r="L13" s="147" t="s">
        <v>96</v>
      </c>
      <c r="M13" s="147" t="s">
        <v>96</v>
      </c>
      <c r="N13" s="146" t="s">
        <v>118</v>
      </c>
      <c r="O13" s="141" t="s">
        <v>119</v>
      </c>
      <c r="P13" s="146" t="s">
        <v>96</v>
      </c>
      <c r="Q13" s="146">
        <v>15</v>
      </c>
      <c r="R13" s="141">
        <v>0.3</v>
      </c>
      <c r="S13" s="141">
        <v>1.7</v>
      </c>
      <c r="T13" s="141">
        <v>50</v>
      </c>
      <c r="U13" s="141">
        <v>1</v>
      </c>
      <c r="V13" s="141">
        <v>4</v>
      </c>
      <c r="W13" s="141">
        <v>2</v>
      </c>
    </row>
    <row r="14" spans="1:23" ht="24.75" customHeight="1">
      <c r="A14" s="139" t="s">
        <v>33</v>
      </c>
      <c r="B14" s="148">
        <v>3</v>
      </c>
      <c r="C14" s="148">
        <v>15</v>
      </c>
      <c r="D14" s="148">
        <v>0.88</v>
      </c>
      <c r="E14" s="148">
        <v>0.457</v>
      </c>
      <c r="F14" s="148">
        <v>100</v>
      </c>
      <c r="G14" s="149">
        <v>3</v>
      </c>
      <c r="H14" s="111"/>
      <c r="I14" s="140">
        <v>6</v>
      </c>
      <c r="J14" s="141"/>
      <c r="K14" s="146"/>
      <c r="L14" s="147"/>
      <c r="M14" s="147"/>
      <c r="N14" s="146"/>
      <c r="O14" s="141"/>
      <c r="P14" s="141"/>
      <c r="Q14" s="141"/>
      <c r="R14" s="150"/>
      <c r="S14" s="150"/>
      <c r="T14" s="151"/>
      <c r="U14" s="151"/>
      <c r="V14" s="141"/>
      <c r="W14" s="141"/>
    </row>
    <row r="15" spans="1:23" ht="24.75" customHeight="1" thickBot="1">
      <c r="A15" s="152" t="s">
        <v>34</v>
      </c>
      <c r="B15" s="113">
        <v>1</v>
      </c>
      <c r="C15" s="113">
        <v>15</v>
      </c>
      <c r="D15" s="113">
        <v>1.7</v>
      </c>
      <c r="E15" s="113">
        <v>0.3</v>
      </c>
      <c r="F15" s="113">
        <v>50</v>
      </c>
      <c r="G15" s="115">
        <v>1</v>
      </c>
      <c r="H15" s="111"/>
      <c r="I15" s="140">
        <v>7</v>
      </c>
      <c r="J15" s="141"/>
      <c r="K15" s="146"/>
      <c r="L15" s="147" t="s">
        <v>96</v>
      </c>
      <c r="M15" s="147" t="s">
        <v>96</v>
      </c>
      <c r="N15" s="146"/>
      <c r="O15" s="141"/>
      <c r="P15" s="141" t="s">
        <v>96</v>
      </c>
      <c r="Q15" s="141"/>
      <c r="R15" s="141"/>
      <c r="S15" s="141"/>
      <c r="T15" s="141"/>
      <c r="U15" s="141"/>
      <c r="V15" s="141"/>
      <c r="W15" s="141"/>
    </row>
    <row r="16" spans="1:23" ht="24.75" customHeight="1" thickBot="1">
      <c r="A16" s="153" t="s">
        <v>7</v>
      </c>
      <c r="B16" s="154">
        <f aca="true" t="shared" si="0" ref="B16:G16">SUM(B4:B15)</f>
        <v>5</v>
      </c>
      <c r="C16" s="154">
        <f t="shared" si="0"/>
        <v>35</v>
      </c>
      <c r="D16" s="154">
        <f t="shared" si="0"/>
        <v>2.7800000000000002</v>
      </c>
      <c r="E16" s="154">
        <f t="shared" si="0"/>
        <v>0.757</v>
      </c>
      <c r="F16" s="154">
        <f t="shared" si="0"/>
        <v>200</v>
      </c>
      <c r="G16" s="155">
        <f t="shared" si="0"/>
        <v>5</v>
      </c>
      <c r="H16" s="111"/>
      <c r="I16" s="140">
        <v>8</v>
      </c>
      <c r="J16" s="141"/>
      <c r="K16" s="146"/>
      <c r="L16" s="147" t="s">
        <v>96</v>
      </c>
      <c r="M16" s="147" t="s">
        <v>96</v>
      </c>
      <c r="N16" s="146"/>
      <c r="O16" s="156"/>
      <c r="P16" s="141" t="s">
        <v>96</v>
      </c>
      <c r="Q16" s="141"/>
      <c r="R16" s="141"/>
      <c r="S16" s="141"/>
      <c r="T16" s="141"/>
      <c r="U16" s="141"/>
      <c r="V16" s="141"/>
      <c r="W16" s="141"/>
    </row>
    <row r="17" spans="1:23" ht="24.75" customHeight="1">
      <c r="A17" s="157"/>
      <c r="B17" s="157"/>
      <c r="C17" s="157"/>
      <c r="D17" s="157"/>
      <c r="E17" s="157"/>
      <c r="F17" s="157"/>
      <c r="G17" s="157"/>
      <c r="H17" s="111"/>
      <c r="I17" s="140">
        <v>9</v>
      </c>
      <c r="J17" s="141"/>
      <c r="K17" s="146"/>
      <c r="L17" s="147" t="s">
        <v>96</v>
      </c>
      <c r="M17" s="147" t="s">
        <v>96</v>
      </c>
      <c r="N17" s="146"/>
      <c r="O17" s="141"/>
      <c r="P17" s="141" t="s">
        <v>96</v>
      </c>
      <c r="Q17" s="141"/>
      <c r="R17" s="141"/>
      <c r="S17" s="141"/>
      <c r="T17" s="141"/>
      <c r="U17" s="141"/>
      <c r="V17" s="141"/>
      <c r="W17" s="141"/>
    </row>
    <row r="18" spans="1:23" ht="27.75" customHeight="1">
      <c r="A18" s="214"/>
      <c r="B18" s="215"/>
      <c r="C18" s="215"/>
      <c r="D18" s="215"/>
      <c r="E18" s="215"/>
      <c r="F18" s="215"/>
      <c r="G18" s="215"/>
      <c r="H18" s="158"/>
      <c r="I18" s="140">
        <v>10</v>
      </c>
      <c r="J18" s="141"/>
      <c r="K18" s="146"/>
      <c r="L18" s="147" t="s">
        <v>96</v>
      </c>
      <c r="M18" s="147" t="s">
        <v>96</v>
      </c>
      <c r="N18" s="146"/>
      <c r="O18" s="141"/>
      <c r="P18" s="146" t="s">
        <v>96</v>
      </c>
      <c r="Q18" s="141"/>
      <c r="R18" s="141"/>
      <c r="S18" s="159"/>
      <c r="T18" s="141"/>
      <c r="U18" s="141"/>
      <c r="V18" s="141"/>
      <c r="W18" s="141"/>
    </row>
    <row r="19" spans="1:23" ht="24.75" customHeight="1">
      <c r="A19" s="219"/>
      <c r="B19" s="220"/>
      <c r="C19" s="220"/>
      <c r="D19" s="220"/>
      <c r="E19" s="220"/>
      <c r="F19" s="220"/>
      <c r="G19" s="220"/>
      <c r="H19" s="160"/>
      <c r="I19" s="140">
        <v>11</v>
      </c>
      <c r="J19" s="141"/>
      <c r="K19" s="146"/>
      <c r="L19" s="147" t="s">
        <v>96</v>
      </c>
      <c r="M19" s="147" t="s">
        <v>96</v>
      </c>
      <c r="N19" s="146"/>
      <c r="O19" s="141"/>
      <c r="P19" s="141" t="s">
        <v>96</v>
      </c>
      <c r="Q19" s="141"/>
      <c r="R19" s="141"/>
      <c r="S19" s="141"/>
      <c r="T19" s="141"/>
      <c r="U19" s="141"/>
      <c r="V19" s="141"/>
      <c r="W19" s="141"/>
    </row>
    <row r="20" spans="9:23" ht="24.75" customHeight="1">
      <c r="I20" s="140">
        <v>12</v>
      </c>
      <c r="J20" s="141"/>
      <c r="K20" s="146"/>
      <c r="L20" s="147" t="s">
        <v>96</v>
      </c>
      <c r="M20" s="147" t="s">
        <v>96</v>
      </c>
      <c r="N20" s="146"/>
      <c r="O20" s="141"/>
      <c r="P20" s="141" t="s">
        <v>96</v>
      </c>
      <c r="Q20" s="141"/>
      <c r="R20" s="141"/>
      <c r="S20" s="141"/>
      <c r="T20" s="141"/>
      <c r="U20" s="141"/>
      <c r="V20" s="141"/>
      <c r="W20" s="141"/>
    </row>
    <row r="21" spans="9:23" ht="24.75" customHeight="1">
      <c r="I21" s="140">
        <v>13</v>
      </c>
      <c r="J21" s="141"/>
      <c r="K21" s="146"/>
      <c r="L21" s="147" t="s">
        <v>96</v>
      </c>
      <c r="M21" s="147" t="s">
        <v>96</v>
      </c>
      <c r="N21" s="146"/>
      <c r="O21" s="141"/>
      <c r="P21" s="141" t="s">
        <v>96</v>
      </c>
      <c r="Q21" s="141"/>
      <c r="R21" s="141"/>
      <c r="S21" s="141"/>
      <c r="T21" s="141"/>
      <c r="U21" s="141"/>
      <c r="V21" s="141"/>
      <c r="W21" s="141"/>
    </row>
    <row r="22" spans="9:23" ht="24.75" customHeight="1">
      <c r="I22" s="140">
        <v>14</v>
      </c>
      <c r="J22" s="141"/>
      <c r="K22" s="146"/>
      <c r="L22" s="147" t="s">
        <v>96</v>
      </c>
      <c r="M22" s="147" t="s">
        <v>96</v>
      </c>
      <c r="N22" s="146"/>
      <c r="O22" s="141"/>
      <c r="P22" s="141" t="s">
        <v>96</v>
      </c>
      <c r="Q22" s="141"/>
      <c r="R22" s="141"/>
      <c r="S22" s="141"/>
      <c r="T22" s="141"/>
      <c r="U22" s="141"/>
      <c r="V22" s="141"/>
      <c r="W22" s="141"/>
    </row>
    <row r="23" spans="9:23" ht="21">
      <c r="I23" s="140">
        <v>15</v>
      </c>
      <c r="J23" s="141"/>
      <c r="K23" s="146"/>
      <c r="L23" s="147" t="s">
        <v>96</v>
      </c>
      <c r="M23" s="147" t="s">
        <v>96</v>
      </c>
      <c r="N23" s="146"/>
      <c r="O23" s="141"/>
      <c r="P23" s="146" t="s">
        <v>96</v>
      </c>
      <c r="Q23" s="141"/>
      <c r="R23" s="141"/>
      <c r="S23" s="141"/>
      <c r="T23" s="141"/>
      <c r="U23" s="141"/>
      <c r="V23" s="141"/>
      <c r="W23" s="141"/>
    </row>
    <row r="24" spans="9:23" ht="21">
      <c r="I24" s="140">
        <v>16</v>
      </c>
      <c r="J24" s="141"/>
      <c r="K24" s="146"/>
      <c r="L24" s="147" t="s">
        <v>96</v>
      </c>
      <c r="M24" s="147" t="s">
        <v>96</v>
      </c>
      <c r="N24" s="146"/>
      <c r="O24" s="141"/>
      <c r="P24" s="141" t="s">
        <v>96</v>
      </c>
      <c r="Q24" s="141"/>
      <c r="R24" s="141"/>
      <c r="S24" s="141"/>
      <c r="T24" s="141"/>
      <c r="U24" s="141"/>
      <c r="V24" s="141"/>
      <c r="W24" s="141"/>
    </row>
    <row r="25" spans="9:23" ht="21">
      <c r="I25" s="140">
        <v>17</v>
      </c>
      <c r="J25" s="141"/>
      <c r="K25" s="146"/>
      <c r="L25" s="147" t="s">
        <v>96</v>
      </c>
      <c r="M25" s="147" t="s">
        <v>96</v>
      </c>
      <c r="N25" s="146"/>
      <c r="O25" s="141"/>
      <c r="P25" s="141" t="s">
        <v>96</v>
      </c>
      <c r="Q25" s="141"/>
      <c r="R25" s="141"/>
      <c r="S25" s="141"/>
      <c r="T25" s="141"/>
      <c r="U25" s="141"/>
      <c r="V25" s="141"/>
      <c r="W25" s="141"/>
    </row>
    <row r="26" spans="9:23" ht="21">
      <c r="I26" s="140">
        <v>18</v>
      </c>
      <c r="J26" s="141"/>
      <c r="K26" s="146"/>
      <c r="L26" s="147" t="s">
        <v>96</v>
      </c>
      <c r="M26" s="147" t="s">
        <v>96</v>
      </c>
      <c r="N26" s="146"/>
      <c r="O26" s="141"/>
      <c r="P26" s="141" t="s">
        <v>96</v>
      </c>
      <c r="Q26" s="141"/>
      <c r="R26" s="141"/>
      <c r="S26" s="141"/>
      <c r="T26" s="141"/>
      <c r="U26" s="141"/>
      <c r="V26" s="141"/>
      <c r="W26" s="141"/>
    </row>
    <row r="27" spans="9:23" ht="21">
      <c r="I27" s="140">
        <v>19</v>
      </c>
      <c r="J27" s="141"/>
      <c r="K27" s="146"/>
      <c r="L27" s="147" t="s">
        <v>96</v>
      </c>
      <c r="M27" s="147" t="s">
        <v>96</v>
      </c>
      <c r="N27" s="146"/>
      <c r="O27" s="141"/>
      <c r="P27" s="141" t="s">
        <v>96</v>
      </c>
      <c r="Q27" s="141"/>
      <c r="R27" s="141"/>
      <c r="S27" s="141"/>
      <c r="T27" s="141"/>
      <c r="U27" s="141"/>
      <c r="V27" s="141"/>
      <c r="W27" s="141"/>
    </row>
    <row r="28" spans="9:23" ht="21">
      <c r="I28" s="140">
        <v>20</v>
      </c>
      <c r="J28" s="141"/>
      <c r="K28" s="146"/>
      <c r="L28" s="147" t="s">
        <v>96</v>
      </c>
      <c r="M28" s="147" t="s">
        <v>96</v>
      </c>
      <c r="N28" s="146"/>
      <c r="O28" s="141"/>
      <c r="P28" s="146" t="s">
        <v>96</v>
      </c>
      <c r="Q28" s="141"/>
      <c r="R28" s="141"/>
      <c r="S28" s="141"/>
      <c r="T28" s="141"/>
      <c r="U28" s="141"/>
      <c r="V28" s="141"/>
      <c r="W28" s="141"/>
    </row>
    <row r="29" spans="9:23" ht="21">
      <c r="I29" s="140">
        <v>21</v>
      </c>
      <c r="J29" s="141"/>
      <c r="K29" s="146"/>
      <c r="L29" s="147" t="s">
        <v>96</v>
      </c>
      <c r="M29" s="147" t="s">
        <v>96</v>
      </c>
      <c r="N29" s="146"/>
      <c r="O29" s="156"/>
      <c r="P29" s="146" t="s">
        <v>96</v>
      </c>
      <c r="Q29" s="141"/>
      <c r="R29" s="141"/>
      <c r="S29" s="141"/>
      <c r="T29" s="141"/>
      <c r="U29" s="141"/>
      <c r="V29" s="141"/>
      <c r="W29" s="141"/>
    </row>
    <row r="30" spans="9:23" ht="21">
      <c r="I30" s="140">
        <v>22</v>
      </c>
      <c r="J30" s="141"/>
      <c r="K30" s="146"/>
      <c r="L30" s="147" t="s">
        <v>96</v>
      </c>
      <c r="M30" s="147" t="s">
        <v>96</v>
      </c>
      <c r="N30" s="146"/>
      <c r="O30" s="141"/>
      <c r="P30" s="146" t="s">
        <v>96</v>
      </c>
      <c r="Q30" s="141"/>
      <c r="R30" s="141"/>
      <c r="S30" s="141"/>
      <c r="T30" s="141"/>
      <c r="U30" s="141"/>
      <c r="V30" s="141"/>
      <c r="W30" s="141"/>
    </row>
    <row r="31" spans="9:23" ht="21">
      <c r="I31" s="140">
        <v>23</v>
      </c>
      <c r="J31" s="141"/>
      <c r="K31" s="146"/>
      <c r="L31" s="147" t="s">
        <v>96</v>
      </c>
      <c r="M31" s="147" t="s">
        <v>96</v>
      </c>
      <c r="N31" s="146"/>
      <c r="O31" s="141"/>
      <c r="P31" s="146" t="s">
        <v>96</v>
      </c>
      <c r="Q31" s="141"/>
      <c r="R31" s="141"/>
      <c r="S31" s="141"/>
      <c r="T31" s="141"/>
      <c r="U31" s="141"/>
      <c r="V31" s="141"/>
      <c r="W31" s="141"/>
    </row>
    <row r="32" spans="9:23" ht="21">
      <c r="I32" s="161">
        <v>24</v>
      </c>
      <c r="J32" s="146"/>
      <c r="K32" s="146"/>
      <c r="L32" s="147" t="s">
        <v>96</v>
      </c>
      <c r="M32" s="147" t="s">
        <v>96</v>
      </c>
      <c r="N32" s="146"/>
      <c r="O32" s="146"/>
      <c r="P32" s="146"/>
      <c r="Q32" s="146"/>
      <c r="R32" s="141"/>
      <c r="S32" s="141"/>
      <c r="T32" s="141"/>
      <c r="U32" s="141"/>
      <c r="V32" s="146"/>
      <c r="W32" s="146"/>
    </row>
    <row r="33" spans="9:23" ht="21">
      <c r="I33" s="161">
        <v>25</v>
      </c>
      <c r="J33" s="146"/>
      <c r="K33" s="146"/>
      <c r="L33" s="147" t="s">
        <v>96</v>
      </c>
      <c r="M33" s="147" t="s">
        <v>96</v>
      </c>
      <c r="N33" s="146"/>
      <c r="O33" s="146"/>
      <c r="P33" s="146"/>
      <c r="Q33" s="146"/>
      <c r="R33" s="141"/>
      <c r="S33" s="141"/>
      <c r="T33" s="141"/>
      <c r="U33" s="141"/>
      <c r="V33" s="146"/>
      <c r="W33" s="146"/>
    </row>
    <row r="34" spans="9:23" ht="21">
      <c r="I34" s="161">
        <v>26</v>
      </c>
      <c r="J34" s="146"/>
      <c r="K34" s="146"/>
      <c r="L34" s="147" t="s">
        <v>96</v>
      </c>
      <c r="M34" s="147" t="s">
        <v>96</v>
      </c>
      <c r="N34" s="146"/>
      <c r="O34" s="146"/>
      <c r="P34" s="146"/>
      <c r="Q34" s="146"/>
      <c r="R34" s="141"/>
      <c r="S34" s="141"/>
      <c r="T34" s="141"/>
      <c r="U34" s="141"/>
      <c r="V34" s="146"/>
      <c r="W34" s="146"/>
    </row>
    <row r="35" spans="9:23" ht="21">
      <c r="I35" s="161">
        <v>27</v>
      </c>
      <c r="J35" s="146"/>
      <c r="K35" s="146"/>
      <c r="L35" s="147" t="s">
        <v>96</v>
      </c>
      <c r="M35" s="147" t="s">
        <v>96</v>
      </c>
      <c r="N35" s="146"/>
      <c r="O35" s="146"/>
      <c r="P35" s="146"/>
      <c r="Q35" s="146"/>
      <c r="R35" s="141"/>
      <c r="S35" s="141"/>
      <c r="T35" s="141"/>
      <c r="U35" s="141"/>
      <c r="V35" s="146"/>
      <c r="W35" s="146"/>
    </row>
    <row r="36" spans="9:23" ht="21">
      <c r="I36" s="140">
        <v>28</v>
      </c>
      <c r="J36" s="141"/>
      <c r="K36" s="141"/>
      <c r="L36" s="162"/>
      <c r="M36" s="162"/>
      <c r="N36" s="163"/>
      <c r="O36" s="163"/>
      <c r="P36" s="163"/>
      <c r="Q36" s="141"/>
      <c r="R36" s="141"/>
      <c r="S36" s="141"/>
      <c r="T36" s="151"/>
      <c r="U36" s="151"/>
      <c r="V36" s="141"/>
      <c r="W36" s="141"/>
    </row>
    <row r="37" spans="9:23" ht="21">
      <c r="I37" s="140">
        <v>29</v>
      </c>
      <c r="J37" s="141"/>
      <c r="K37" s="141"/>
      <c r="L37" s="162"/>
      <c r="M37" s="162"/>
      <c r="N37" s="163"/>
      <c r="O37" s="163"/>
      <c r="P37" s="163"/>
      <c r="Q37" s="141"/>
      <c r="R37" s="141"/>
      <c r="S37" s="141"/>
      <c r="T37" s="151"/>
      <c r="U37" s="151"/>
      <c r="V37" s="141"/>
      <c r="W37" s="141"/>
    </row>
    <row r="38" spans="9:23" ht="21">
      <c r="I38" s="140">
        <v>30</v>
      </c>
      <c r="J38" s="141"/>
      <c r="K38" s="141"/>
      <c r="L38" s="162"/>
      <c r="M38" s="162"/>
      <c r="N38" s="163"/>
      <c r="O38" s="163"/>
      <c r="P38" s="163"/>
      <c r="Q38" s="141"/>
      <c r="R38" s="141"/>
      <c r="S38" s="141"/>
      <c r="T38" s="151"/>
      <c r="U38" s="151"/>
      <c r="V38" s="141"/>
      <c r="W38" s="141"/>
    </row>
    <row r="39" spans="9:23" ht="21">
      <c r="I39" s="140">
        <v>31</v>
      </c>
      <c r="J39" s="141"/>
      <c r="K39" s="141"/>
      <c r="L39" s="162"/>
      <c r="M39" s="162"/>
      <c r="N39" s="163"/>
      <c r="O39" s="163"/>
      <c r="P39" s="163"/>
      <c r="Q39" s="141"/>
      <c r="R39" s="141"/>
      <c r="S39" s="141"/>
      <c r="T39" s="151"/>
      <c r="U39" s="151"/>
      <c r="V39" s="141"/>
      <c r="W39" s="141"/>
    </row>
    <row r="40" spans="9:23" ht="21">
      <c r="I40" s="140">
        <v>32</v>
      </c>
      <c r="J40" s="141"/>
      <c r="K40" s="141"/>
      <c r="L40" s="162"/>
      <c r="M40" s="162"/>
      <c r="N40" s="163"/>
      <c r="O40" s="163"/>
      <c r="P40" s="163"/>
      <c r="Q40" s="141"/>
      <c r="R40" s="141"/>
      <c r="S40" s="141"/>
      <c r="T40" s="151"/>
      <c r="U40" s="151"/>
      <c r="V40" s="141"/>
      <c r="W40" s="141"/>
    </row>
    <row r="41" spans="9:23" ht="21">
      <c r="I41" s="140">
        <v>33</v>
      </c>
      <c r="J41" s="141"/>
      <c r="K41" s="141"/>
      <c r="L41" s="162"/>
      <c r="M41" s="162"/>
      <c r="N41" s="163"/>
      <c r="O41" s="163"/>
      <c r="P41" s="163"/>
      <c r="Q41" s="141"/>
      <c r="R41" s="141"/>
      <c r="S41" s="141"/>
      <c r="T41" s="151"/>
      <c r="U41" s="151"/>
      <c r="V41" s="164"/>
      <c r="W41" s="141"/>
    </row>
    <row r="42" spans="9:23" ht="21">
      <c r="I42" s="140">
        <v>34</v>
      </c>
      <c r="J42" s="141"/>
      <c r="K42" s="141"/>
      <c r="L42" s="162"/>
      <c r="M42" s="162"/>
      <c r="N42" s="163"/>
      <c r="O42" s="163"/>
      <c r="P42" s="163"/>
      <c r="Q42" s="141"/>
      <c r="R42" s="141"/>
      <c r="S42" s="141"/>
      <c r="T42" s="151"/>
      <c r="U42" s="151"/>
      <c r="V42" s="141"/>
      <c r="W42" s="141"/>
    </row>
    <row r="43" spans="9:23" ht="21">
      <c r="I43" s="140">
        <v>35</v>
      </c>
      <c r="J43" s="141"/>
      <c r="K43" s="141"/>
      <c r="L43" s="162"/>
      <c r="M43" s="162"/>
      <c r="N43" s="163"/>
      <c r="O43" s="163"/>
      <c r="P43" s="163"/>
      <c r="Q43" s="141"/>
      <c r="R43" s="141"/>
      <c r="S43" s="141"/>
      <c r="T43" s="151"/>
      <c r="U43" s="151"/>
      <c r="V43" s="141"/>
      <c r="W43" s="141"/>
    </row>
    <row r="44" spans="9:23" ht="21">
      <c r="I44" s="140">
        <v>36</v>
      </c>
      <c r="J44" s="141"/>
      <c r="K44" s="141"/>
      <c r="L44" s="162"/>
      <c r="M44" s="162"/>
      <c r="N44" s="163"/>
      <c r="O44" s="163"/>
      <c r="P44" s="163"/>
      <c r="Q44" s="141"/>
      <c r="R44" s="141"/>
      <c r="S44" s="141"/>
      <c r="T44" s="151"/>
      <c r="U44" s="151"/>
      <c r="V44" s="141"/>
      <c r="W44" s="141"/>
    </row>
    <row r="45" spans="9:23" ht="17.25">
      <c r="I45" s="235" t="s">
        <v>94</v>
      </c>
      <c r="J45" s="235"/>
      <c r="K45" s="235"/>
      <c r="L45" s="235"/>
      <c r="M45" s="235"/>
      <c r="N45" s="165"/>
      <c r="O45" s="165"/>
      <c r="P45" s="165"/>
      <c r="Q45" s="165"/>
      <c r="R45" s="165"/>
      <c r="S45" s="165"/>
      <c r="T45" s="165"/>
      <c r="U45" s="165"/>
      <c r="V45" s="165"/>
      <c r="W45" s="165"/>
    </row>
    <row r="46" spans="9:23" ht="17.25">
      <c r="I46" s="234"/>
      <c r="J46" s="234"/>
      <c r="K46" s="234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</row>
    <row r="47" spans="9:23" ht="17.25">
      <c r="I47" s="166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</row>
    <row r="48" spans="9:23" ht="17.25">
      <c r="I48" s="166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</row>
    <row r="49" spans="9:23" ht="17.25">
      <c r="I49" s="166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</row>
    <row r="50" spans="9:23" ht="17.25">
      <c r="I50" s="166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</row>
    <row r="51" spans="9:23" ht="17.25">
      <c r="I51" s="166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</row>
    <row r="52" spans="9:23" ht="17.25">
      <c r="I52" s="166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9:23" ht="17.25">
      <c r="I53" s="166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9:23" ht="17.25">
      <c r="I54" s="166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9:23" ht="17.25">
      <c r="I55" s="166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9:23" ht="17.25">
      <c r="I56" s="166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9:23" ht="17.25">
      <c r="I57" s="166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9:23" ht="17.25">
      <c r="I58" s="166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9:23" ht="17.25">
      <c r="I59" s="166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9:23" ht="21">
      <c r="I60" s="167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9:23" ht="21">
      <c r="I61" s="167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9:23" ht="21">
      <c r="I62" s="167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9:23" ht="21">
      <c r="I63" s="167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9:23" ht="21">
      <c r="I64" s="167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9:23" ht="21">
      <c r="I65" s="167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9:23" ht="21">
      <c r="I66" s="167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9:23" ht="21">
      <c r="I67" s="167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9:23" ht="21">
      <c r="I68" s="167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9:23" ht="21">
      <c r="I69" s="167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9:23" ht="21">
      <c r="I70" s="167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9:23" ht="21">
      <c r="I71" s="167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9:23" ht="21">
      <c r="I72" s="167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9:23" ht="21">
      <c r="I73" s="167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9:23" ht="21">
      <c r="I74" s="167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9:23" ht="21">
      <c r="I75" s="167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9:23" ht="21">
      <c r="I76" s="167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9:23" ht="21">
      <c r="I77" s="167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9:23" ht="21">
      <c r="I78" s="167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9:23" ht="21">
      <c r="I79" s="167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9:23" ht="21">
      <c r="I80" s="167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9:23" ht="21">
      <c r="I81" s="167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9:23" ht="21">
      <c r="I82" s="167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9:23" ht="21">
      <c r="I83" s="167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9:23" ht="21">
      <c r="I84" s="167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9:23" ht="21">
      <c r="I85" s="167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9:23" ht="21">
      <c r="I86" s="167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9:23" ht="21">
      <c r="I87" s="167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9:23" ht="21">
      <c r="I88" s="167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9:23" ht="21">
      <c r="I89" s="167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9:23" ht="21">
      <c r="I90" s="167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9:23" ht="21">
      <c r="I91" s="167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9:23" ht="21">
      <c r="I92" s="167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9:23" ht="21">
      <c r="I93" s="167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9:23" ht="21">
      <c r="I94" s="167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9:23" ht="21">
      <c r="I95" s="167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9:23" ht="21">
      <c r="I96" s="167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9:23" ht="21">
      <c r="I97" s="167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9:23" ht="21">
      <c r="I98" s="167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9:23" ht="21">
      <c r="I99" s="167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9:23" ht="21">
      <c r="I100" s="167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9:23" ht="21">
      <c r="I101" s="167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9:23" ht="21">
      <c r="I102" s="167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9:23" ht="21">
      <c r="I103" s="167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9:23" ht="21">
      <c r="I104" s="167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9:23" ht="21">
      <c r="I105" s="167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9:23" ht="21">
      <c r="I106" s="167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9:23" ht="21">
      <c r="I107" s="167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9:23" ht="21">
      <c r="I108" s="167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9:23" ht="21">
      <c r="I109" s="167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9:23" ht="21">
      <c r="I110" s="167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9:23" ht="21">
      <c r="I111" s="167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9:23" ht="21">
      <c r="I112" s="167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9:23" ht="21">
      <c r="I113" s="167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9:23" ht="21">
      <c r="I114" s="167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9:23" ht="21">
      <c r="I115" s="167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9:23" ht="21">
      <c r="I116" s="167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9:23" ht="21">
      <c r="I117" s="167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9:23" ht="21">
      <c r="I118" s="167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9:23" ht="21">
      <c r="I119" s="167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9:23" ht="21">
      <c r="I120" s="167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9:23" ht="21">
      <c r="I121" s="167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9:23" ht="21">
      <c r="I122" s="167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9:23" ht="21">
      <c r="I123" s="167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9:23" ht="21">
      <c r="I124" s="167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9:23" ht="21">
      <c r="I125" s="167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9:23" ht="21">
      <c r="I126" s="167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</sheetData>
  <sheetProtection/>
  <mergeCells count="24">
    <mergeCell ref="I46:K46"/>
    <mergeCell ref="I45:M45"/>
    <mergeCell ref="V5:V7"/>
    <mergeCell ref="W5:W7"/>
    <mergeCell ref="T5:U5"/>
    <mergeCell ref="R5:S5"/>
    <mergeCell ref="D2:D3"/>
    <mergeCell ref="E2:E3"/>
    <mergeCell ref="Q5:Q7"/>
    <mergeCell ref="I5:I7"/>
    <mergeCell ref="J5:J7"/>
    <mergeCell ref="K5:K7"/>
    <mergeCell ref="M5:M7"/>
    <mergeCell ref="P5:P7"/>
    <mergeCell ref="A1:D1"/>
    <mergeCell ref="A18:G18"/>
    <mergeCell ref="N5:N7"/>
    <mergeCell ref="O5:O7"/>
    <mergeCell ref="A19:G19"/>
    <mergeCell ref="A2:A3"/>
    <mergeCell ref="F2:G2"/>
    <mergeCell ref="B2:B3"/>
    <mergeCell ref="C2:C3"/>
    <mergeCell ref="L5:L7"/>
  </mergeCells>
  <printOptions horizontalCentered="1"/>
  <pageMargins left="0" right="0.8661417322834646" top="0" bottom="0" header="0" footer="0"/>
  <pageSetup horizontalDpi="600" verticalDpi="600" orientation="landscape" paperSize="9" scale="88" r:id="rId1"/>
  <rowBreaks count="1" manualBreakCount="1">
    <brk id="16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rightToLeft="1" view="pageBreakPreview" zoomScale="87" zoomScaleSheetLayoutView="87" zoomScalePageLayoutView="0" workbookViewId="0" topLeftCell="A4">
      <selection activeCell="D16" sqref="D16"/>
    </sheetView>
  </sheetViews>
  <sheetFormatPr defaultColWidth="9.140625" defaultRowHeight="12.75"/>
  <cols>
    <col min="1" max="1" width="17.421875" style="0" customWidth="1"/>
    <col min="2" max="2" width="16.57421875" style="0" customWidth="1"/>
    <col min="3" max="3" width="37.8515625" style="0" customWidth="1"/>
    <col min="4" max="4" width="26.8515625" style="0" customWidth="1"/>
  </cols>
  <sheetData>
    <row r="1" spans="1:4" ht="19.5" customHeight="1">
      <c r="A1" s="248" t="s">
        <v>61</v>
      </c>
      <c r="B1" s="248"/>
      <c r="C1" s="248"/>
      <c r="D1" s="27" t="s">
        <v>92</v>
      </c>
    </row>
    <row r="2" spans="1:4" ht="20.25" thickBot="1">
      <c r="A2" s="21"/>
      <c r="B2" s="22"/>
      <c r="C2" s="29" t="s">
        <v>39</v>
      </c>
      <c r="D2" s="30">
        <v>1390</v>
      </c>
    </row>
    <row r="3" spans="1:4" ht="42.75" customHeight="1" thickBot="1">
      <c r="A3" s="10" t="s">
        <v>35</v>
      </c>
      <c r="B3" s="23" t="s">
        <v>59</v>
      </c>
      <c r="C3" s="23" t="s">
        <v>60</v>
      </c>
      <c r="D3" s="24" t="s">
        <v>62</v>
      </c>
    </row>
    <row r="4" spans="1:4" ht="23.25">
      <c r="A4" s="12" t="s">
        <v>23</v>
      </c>
      <c r="B4" s="60">
        <v>4293</v>
      </c>
      <c r="C4" s="60">
        <v>37</v>
      </c>
      <c r="D4" s="83">
        <v>0</v>
      </c>
    </row>
    <row r="5" spans="1:4" ht="23.25">
      <c r="A5" s="14" t="s">
        <v>24</v>
      </c>
      <c r="B5" s="58">
        <v>4296</v>
      </c>
      <c r="C5" s="58">
        <v>36.987</v>
      </c>
      <c r="D5" s="84">
        <v>5801.84</v>
      </c>
    </row>
    <row r="6" spans="1:4" ht="23.25">
      <c r="A6" s="14" t="s">
        <v>25</v>
      </c>
      <c r="B6" s="59">
        <v>4339</v>
      </c>
      <c r="C6" s="58">
        <v>36.843</v>
      </c>
      <c r="D6" s="84">
        <v>66256.52</v>
      </c>
    </row>
    <row r="7" spans="1:4" ht="23.25">
      <c r="A7" s="14" t="s">
        <v>26</v>
      </c>
      <c r="B7" s="59">
        <v>4354</v>
      </c>
      <c r="C7" s="58">
        <v>36.794</v>
      </c>
      <c r="D7" s="84">
        <v>46020.756</v>
      </c>
    </row>
    <row r="8" spans="1:4" ht="23.25">
      <c r="A8" s="14" t="s">
        <v>27</v>
      </c>
      <c r="B8" s="59">
        <v>4369</v>
      </c>
      <c r="C8" s="58">
        <v>36.794</v>
      </c>
      <c r="D8" s="84">
        <v>46771.41</v>
      </c>
    </row>
    <row r="9" spans="1:4" ht="23.25">
      <c r="A9" s="15" t="s">
        <v>28</v>
      </c>
      <c r="B9" s="59">
        <v>4387</v>
      </c>
      <c r="C9" s="58">
        <v>36.745</v>
      </c>
      <c r="D9" s="84">
        <v>50578.584</v>
      </c>
    </row>
    <row r="10" spans="1:4" ht="23.25">
      <c r="A10" s="15" t="s">
        <v>29</v>
      </c>
      <c r="B10" s="59">
        <v>4406</v>
      </c>
      <c r="C10" s="58">
        <v>36.679</v>
      </c>
      <c r="D10" s="84">
        <v>32743.97</v>
      </c>
    </row>
    <row r="11" spans="1:4" ht="23.25">
      <c r="A11" s="15" t="s">
        <v>30</v>
      </c>
      <c r="B11" s="59">
        <v>4411</v>
      </c>
      <c r="C11" s="58">
        <v>36.661</v>
      </c>
      <c r="D11" s="84">
        <v>7398.962</v>
      </c>
    </row>
    <row r="12" spans="1:4" ht="23.25">
      <c r="A12" s="15" t="s">
        <v>31</v>
      </c>
      <c r="B12" s="59">
        <v>4426</v>
      </c>
      <c r="C12" s="58">
        <v>36.628</v>
      </c>
      <c r="D12" s="84">
        <v>3482.026</v>
      </c>
    </row>
    <row r="13" spans="1:4" ht="23.25">
      <c r="A13" s="15" t="s">
        <v>32</v>
      </c>
      <c r="B13" s="13">
        <v>4437</v>
      </c>
      <c r="C13" s="13">
        <v>36.63</v>
      </c>
      <c r="D13" s="85">
        <v>1815.108</v>
      </c>
    </row>
    <row r="14" spans="1:4" ht="23.25">
      <c r="A14" s="15" t="s">
        <v>33</v>
      </c>
      <c r="B14" s="13">
        <v>4451</v>
      </c>
      <c r="C14" s="105">
        <v>36.577</v>
      </c>
      <c r="D14" s="85">
        <v>2171.552</v>
      </c>
    </row>
    <row r="15" spans="1:4" ht="24" thickBot="1">
      <c r="A15" s="15" t="s">
        <v>34</v>
      </c>
      <c r="B15" s="13">
        <v>4472</v>
      </c>
      <c r="C15" s="13">
        <v>36.53</v>
      </c>
      <c r="D15" s="85">
        <v>6003.6</v>
      </c>
    </row>
    <row r="16" spans="1:6" ht="24" thickBot="1">
      <c r="A16" s="241" t="s">
        <v>7</v>
      </c>
      <c r="B16" s="242"/>
      <c r="C16" s="243"/>
      <c r="D16" s="86">
        <f>SUM(D4:D15)</f>
        <v>269044.32800000004</v>
      </c>
      <c r="F16" s="88"/>
    </row>
    <row r="17" spans="1:4" ht="7.5" customHeight="1">
      <c r="A17" s="20"/>
      <c r="B17" s="20"/>
      <c r="C17" s="20"/>
      <c r="D17" s="20"/>
    </row>
    <row r="18" spans="1:4" ht="23.25">
      <c r="A18" s="244" t="s">
        <v>63</v>
      </c>
      <c r="B18" s="245"/>
      <c r="C18" s="245"/>
      <c r="D18" s="245"/>
    </row>
    <row r="19" spans="1:4" ht="23.25">
      <c r="A19" s="246" t="s">
        <v>64</v>
      </c>
      <c r="B19" s="247"/>
      <c r="C19" s="247"/>
      <c r="D19" s="247"/>
    </row>
  </sheetData>
  <sheetProtection/>
  <mergeCells count="4">
    <mergeCell ref="A16:C16"/>
    <mergeCell ref="A18:D18"/>
    <mergeCell ref="A19:D19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f.alimohammadi</cp:lastModifiedBy>
  <cp:lastPrinted>2012-04-26T08:58:33Z</cp:lastPrinted>
  <dcterms:created xsi:type="dcterms:W3CDTF">2009-01-28T07:15:21Z</dcterms:created>
  <dcterms:modified xsi:type="dcterms:W3CDTF">2016-06-13T05:39:50Z</dcterms:modified>
  <cp:category/>
  <cp:version/>
  <cp:contentType/>
  <cp:contentStatus/>
</cp:coreProperties>
</file>